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884" activeTab="0"/>
  </bookViews>
  <sheets>
    <sheet name="zał. nr 1-dochody" sheetId="1" r:id="rId1"/>
    <sheet name="zał. nr 3-przychody i rozchody" sheetId="2" r:id="rId2"/>
    <sheet name="zał. nr 4-zlecone" sheetId="3" r:id="rId3"/>
    <sheet name="zał. nr 5-dotacje podmiotowe" sheetId="4" r:id="rId4"/>
    <sheet name="zał. nr 6-dotacje celowe" sheetId="5" r:id="rId5"/>
    <sheet name="zał. nr 7- GZGK" sheetId="6" r:id="rId6"/>
    <sheet name="zał.nr 8-FSoł." sheetId="7" r:id="rId7"/>
    <sheet name="zał. nr 9-zad.inwest.2015" sheetId="8" r:id="rId8"/>
    <sheet name="Arkusz1" sheetId="9" r:id="rId9"/>
  </sheets>
  <definedNames>
    <definedName name="_xlnm.Print_Area" localSheetId="2">'zał. nr 4-zlecone'!$A$1:$L$32</definedName>
    <definedName name="opinie" localSheetId="0">'zał. nr 1-dochody'!#REF!</definedName>
  </definedNames>
  <calcPr fullCalcOnLoad="1"/>
</workbook>
</file>

<file path=xl/sharedStrings.xml><?xml version="1.0" encoding="utf-8"?>
<sst xmlns="http://schemas.openxmlformats.org/spreadsheetml/2006/main" count="708" uniqueCount="378">
  <si>
    <t>Dział</t>
  </si>
  <si>
    <t>Ogółem</t>
  </si>
  <si>
    <t>bieżące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</si>
  <si>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</si>
  <si>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</si>
  <si>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</si>
  <si>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</si>
  <si>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</si>
  <si>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</si>
  <si>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 xml:space="preserve">     DOCHODY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</si>
  <si>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</si>
  <si>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</si>
  <si>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</si>
  <si>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</si>
  <si>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</si>
  <si>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</si>
  <si>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</si>
  <si>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</si>
  <si>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</si>
  <si>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</si>
  <si>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</si>
  <si>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</si>
  <si>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</si>
  <si>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</si>
  <si>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</si>
  <si>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</si>
  <si>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</si>
  <si>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</si>
  <si>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</si>
  <si>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</si>
  <si>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</si>
  <si>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</si>
  <si>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</si>
  <si>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</si>
  <si>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</si>
  <si>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</si>
  <si>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</si>
  <si>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</si>
  <si>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</si>
  <si>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</si>
  <si>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</si>
  <si>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</si>
  <si>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</si>
  <si>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</si>
  <si>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</si>
  <si>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</si>
  <si>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</si>
  <si>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</si>
  <si>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</si>
  <si>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</si>
  <si>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</si>
  <si>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</si>
  <si>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</si>
  <si>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</si>
  <si>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</si>
  <si>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</si>
  <si>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</si>
  <si>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</si>
  <si>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</si>
  <si>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</si>
  <si>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</si>
  <si>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</si>
  <si>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Wyszczególnienie</t>
  </si>
  <si>
    <t>ogółem</t>
  </si>
  <si>
    <t>x</t>
  </si>
  <si>
    <t>Stan środków obrotowych na początek roku</t>
  </si>
  <si>
    <t>Przychody</t>
  </si>
  <si>
    <t>Stan środków obrotowych na koniec roku</t>
  </si>
  <si>
    <t>Nazwa sołectwa lub innej jednostki pomocniczej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</si>
  <si>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</si>
  <si>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</si>
  <si>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</si>
  <si>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</si>
  <si>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</si>
  <si>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</si>
  <si>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</si>
  <si>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</si>
  <si>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</si>
  <si>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</si>
  <si>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Nazwa zadania, przedsięwzięcia</t>
  </si>
  <si>
    <t xml:space="preserve">                                                                                 </t>
  </si>
  <si>
    <t>Koszty</t>
  </si>
  <si>
    <t>wpłata do budżetu</t>
  </si>
  <si>
    <t>010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</si>
  <si>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</si>
  <si>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</si>
  <si>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</si>
  <si>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</si>
  <si>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</si>
  <si>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</si>
  <si>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</si>
  <si>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</si>
  <si>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</si>
  <si>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756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</si>
  <si>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</si>
  <si>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</si>
  <si>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</si>
  <si>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</si>
  <si>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</si>
  <si>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</si>
  <si>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</si>
  <si>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</si>
  <si>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</si>
  <si>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</si>
  <si>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opłat za wydawanie zezwoleń na sprzedaż alkoholu</t>
  </si>
  <si>
    <t>Podatek od czynności cywilnoprawnych</t>
  </si>
  <si>
    <t>Odsetki od nieterminowych wpłat z tytułu podatków i opłat</t>
  </si>
  <si>
    <t>758</t>
  </si>
  <si>
    <t>Wpływy z różnych dochodów</t>
  </si>
  <si>
    <t>Subwencje ogólne z budżetu państwa</t>
  </si>
  <si>
    <t>852</t>
  </si>
  <si>
    <t>Pomoc społeczna</t>
  </si>
  <si>
    <t>Pozostałe odsetki</t>
  </si>
  <si>
    <t xml:space="preserve">Dotacje celowe otrzymane z budżetu państwa na realizację własnych zadań bieżących gmin </t>
  </si>
  <si>
    <t>Dochody jednostek samorządu terytorialnego związane z realizacją zadań z zakresu administracji rządowej oraz innych zadań zleconych ustawami</t>
  </si>
  <si>
    <t>600</t>
  </si>
  <si>
    <t>Transport i łączność</t>
  </si>
  <si>
    <t>60016</t>
  </si>
  <si>
    <t>Dochody od osób prawnych, od osób fizycznych i od innych jednostek nieposiadających osobowości prawnej oraz wydatki związane z ich poborerm</t>
  </si>
  <si>
    <t>801</t>
  </si>
  <si>
    <t>Szkoły podstawowe</t>
  </si>
  <si>
    <t>Gimnazja</t>
  </si>
  <si>
    <t>851</t>
  </si>
  <si>
    <t>Usługi opiekuńcze i specjalistyczne usługi opiekuńcze</t>
  </si>
  <si>
    <t>Pozostała działalność</t>
  </si>
  <si>
    <t>854</t>
  </si>
  <si>
    <t>Edukacyjna opieka wychowawcza</t>
  </si>
  <si>
    <t>900</t>
  </si>
  <si>
    <t>Gospodarka komunalna i ochrona środowiska</t>
  </si>
  <si>
    <t>926</t>
  </si>
  <si>
    <t>01010</t>
  </si>
  <si>
    <t>90015</t>
  </si>
  <si>
    <t>Urzędy wojewódzkie</t>
  </si>
  <si>
    <t>Gawłów</t>
  </si>
  <si>
    <t>Feliksów</t>
  </si>
  <si>
    <t>Kaźmierów</t>
  </si>
  <si>
    <t>Żdżarów</t>
  </si>
  <si>
    <t>Rozlazłów</t>
  </si>
  <si>
    <t>Altanka</t>
  </si>
  <si>
    <t>9.</t>
  </si>
  <si>
    <t>10.</t>
  </si>
  <si>
    <t>11.</t>
  </si>
  <si>
    <t>12.</t>
  </si>
  <si>
    <t>13.</t>
  </si>
  <si>
    <t>Kąty</t>
  </si>
  <si>
    <t>Janówek Duranowski</t>
  </si>
  <si>
    <t>Sielice</t>
  </si>
  <si>
    <t>14.</t>
  </si>
  <si>
    <t>15.</t>
  </si>
  <si>
    <t>16.</t>
  </si>
  <si>
    <t>17.</t>
  </si>
  <si>
    <t>18.</t>
  </si>
  <si>
    <t>19.</t>
  </si>
  <si>
    <t>20.</t>
  </si>
  <si>
    <t>Chrzczany</t>
  </si>
  <si>
    <t>Żuków</t>
  </si>
  <si>
    <t>Wymysłów</t>
  </si>
  <si>
    <t>Andrzejów Duranowski</t>
  </si>
  <si>
    <t>21.</t>
  </si>
  <si>
    <t>Chodakówek</t>
  </si>
  <si>
    <t>Czyste</t>
  </si>
  <si>
    <t>22.</t>
  </si>
  <si>
    <t>23.</t>
  </si>
  <si>
    <t>24.</t>
  </si>
  <si>
    <t>25.</t>
  </si>
  <si>
    <t>Bielice</t>
  </si>
  <si>
    <t>Wójtówka</t>
  </si>
  <si>
    <t>Mokas</t>
  </si>
  <si>
    <t>Dachowa</t>
  </si>
  <si>
    <t>26.</t>
  </si>
  <si>
    <t>27.</t>
  </si>
  <si>
    <t>28.</t>
  </si>
  <si>
    <t>29.</t>
  </si>
  <si>
    <t>30.</t>
  </si>
  <si>
    <t>31.</t>
  </si>
  <si>
    <t>Jeżówka</t>
  </si>
  <si>
    <t>32.</t>
  </si>
  <si>
    <t>Czerwonka Parcel</t>
  </si>
  <si>
    <t>Wyczółki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</si>
  <si>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</si>
  <si>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</si>
  <si>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</si>
  <si>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</si>
  <si>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</si>
  <si>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</si>
  <si>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</si>
  <si>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</si>
  <si>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</si>
  <si>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Ogółem Dział 900</t>
  </si>
  <si>
    <t>Gminny Zakład Gospodarki Komunalnej</t>
  </si>
  <si>
    <t>Jednostki sektora finansów publicznych</t>
  </si>
  <si>
    <t>Nazwa jednostki</t>
  </si>
  <si>
    <t>Jednostki spoza sektora finansów publicznych</t>
  </si>
  <si>
    <t xml:space="preserve">Plan przychodów i kosztów zakładów budżetowych </t>
  </si>
  <si>
    <t xml:space="preserve">   Załącznik nr 1 </t>
  </si>
  <si>
    <t>Ogółem:</t>
  </si>
  <si>
    <t>% wykonania (kol.6:kol.3)</t>
  </si>
  <si>
    <t>Wpływy z usług</t>
  </si>
  <si>
    <t>01095</t>
  </si>
  <si>
    <t>% wykonania</t>
  </si>
  <si>
    <t>80101</t>
  </si>
  <si>
    <t>`</t>
  </si>
  <si>
    <t xml:space="preserve">Załącznik nr 4 </t>
  </si>
  <si>
    <t xml:space="preserve">                   </t>
  </si>
  <si>
    <t>kol.9/5</t>
  </si>
  <si>
    <t xml:space="preserve">                                                       </t>
  </si>
  <si>
    <t>Łączne wydatki</t>
  </si>
  <si>
    <t>% wykonania (kol.9:kol.6)</t>
  </si>
  <si>
    <t>Ogółem Dział 801</t>
  </si>
  <si>
    <t xml:space="preserve">                                                                                     Załącznik nr 3 </t>
  </si>
  <si>
    <t>Wpływy z róznych dochodów</t>
  </si>
  <si>
    <t>Utwardzenie drogi gminnej</t>
  </si>
  <si>
    <t>Władysławów</t>
  </si>
  <si>
    <t>Kożuszki Parcel</t>
  </si>
  <si>
    <t>Karwowo</t>
  </si>
  <si>
    <t>Dzięglewo</t>
  </si>
  <si>
    <t>Kuznocin</t>
  </si>
  <si>
    <t>Pilawice</t>
  </si>
  <si>
    <t>Wpływy z różnych opłat</t>
  </si>
  <si>
    <t>Wpływy z innych lokalnych opłat pobieranych przez jst na podstawie odrębnych ustaw</t>
  </si>
  <si>
    <t>Składki na ubezpieczenie zdrowotne opłacane za osoby pobierające niektóre świadczenia z pomocy społecznej, niektóre świadczenia rodzinne oraz za osoby uczestniczące w zajęciach w centrum integracji społecznej</t>
  </si>
  <si>
    <t>Zestawienie ogółem w rozdziałach:</t>
  </si>
  <si>
    <t>Planowane wydatki po zmianach</t>
  </si>
  <si>
    <t>OGÓŁEM:</t>
  </si>
  <si>
    <t>dotacje</t>
  </si>
  <si>
    <t>środki europejskie i inne środki pochodzące ze źródeł zagranicznych, niepodlegające zwrotowi</t>
  </si>
  <si>
    <t>§ 950</t>
  </si>
  <si>
    <t>36.</t>
  </si>
  <si>
    <t>37.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</si>
  <si>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</si>
  <si>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</si>
  <si>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</si>
  <si>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</si>
  <si>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</si>
  <si>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Wpływy z opłat za trwały zarząd, użytkowanie, służebność i użytkowanie wieczyste nieruchomości</t>
  </si>
  <si>
    <t>Wpływy z oplaty produktowej</t>
  </si>
  <si>
    <t>Wpływy do wyjasnienia</t>
  </si>
  <si>
    <t>Dodatek energetyczny</t>
  </si>
  <si>
    <t>Gmina Miasto Sochaczew</t>
  </si>
  <si>
    <t>Ochrona i promocja zdrowia wśród mieszkańców gminy</t>
  </si>
  <si>
    <t>Upowszechnianie kultury fizycznej wśród dzieci i młodzieży w wieku szkolnym oraz osób dorosłych z terenu gminy</t>
  </si>
  <si>
    <t>Przebudowa drogi gminnej w miejscowości Czerwonka Parcel</t>
  </si>
  <si>
    <t>Przebudowa drogi gminnej w miejscowości Rozlazłów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</si>
  <si>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</si>
  <si>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</si>
  <si>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</si>
  <si>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</si>
  <si>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</si>
  <si>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Nazwa zadania inwestycyjnego </t>
  </si>
  <si>
    <t>Załącznik nr 5</t>
  </si>
  <si>
    <t xml:space="preserve"> Załącznik nr 6</t>
  </si>
  <si>
    <t>Załącznik nr 8</t>
  </si>
  <si>
    <t>Rózne rozliczenia</t>
  </si>
  <si>
    <t>Oswiata i wychowanie</t>
  </si>
  <si>
    <t>Dotacja podmiotowa dla Gminnej Biblioteki Publicznej w Kątach</t>
  </si>
  <si>
    <t>Plan po zmianach na 2015 rok</t>
  </si>
  <si>
    <t>Wykonanie na 30.06.2015 rok</t>
  </si>
  <si>
    <t>Przychody i rozchody budżetu w 2015 r.</t>
  </si>
  <si>
    <t>Plan po zmianach na 2015 r.</t>
  </si>
  <si>
    <t>Kwota wykonania na 30.06.2015 r</t>
  </si>
  <si>
    <t>Wykonanie na 30 czerwca 2015r .</t>
  </si>
  <si>
    <t>Dotacje podmiotowe w 2015 r.</t>
  </si>
  <si>
    <t>Wykonanie na 30 czerwca 2015r.</t>
  </si>
  <si>
    <t>Dotacje celowe dla podmiotów zaliczanych i niezaliczanych do sektora finansów publicznych w 2015 r.</t>
  </si>
  <si>
    <t>Wydatki budżetu gminy na zadania inwestycyjne na 2015 rok nieobjęte wykazem przedsięwzięć do Wieloletniej Prognozy Finansowej</t>
  </si>
  <si>
    <t>rok 2015</t>
  </si>
  <si>
    <t>Wykonanie na 30.06.2015r</t>
  </si>
  <si>
    <t>Wydatki na 2015 rok obejmujące zadania jednostek pomocniczych gminy, w tym realizowane w ramach funduszu sołeckiego</t>
  </si>
  <si>
    <t>630</t>
  </si>
  <si>
    <t>Turystyka</t>
  </si>
  <si>
    <t>Dotacje celowe w ramach programów finansowanych z udziałem srodków europejskich oraz środków, o których mowa w art. 5 ust. 1 pkt 3 oraz ust. 3 pkt 5 i 6 ustawy, lub płatności w ramach budżetu środków europejskich, z wyłączeniem dochodów klasyfikowanych w paragrafie 205</t>
  </si>
  <si>
    <t>Dotacje celowe otrzymane z samorządu województwa na inwestycje i zakupy inwestycyjne realizowane na podstawie porozumień (umów) między jednostkami samorządu terytorilanego</t>
  </si>
  <si>
    <t>Dotacje celowe w ramach programów finansowanych z udziałem srodków europejskich oraz środków, o których mowa w art. 5 ust. 1 pkt 3 oraz ust. 3 pkt 5 i 6 ustawy, lub płatności w ramach budżetu środków europejskich, z wyłączeniem dochodów klasyfikowanych w paragrafie 625</t>
  </si>
  <si>
    <t>Wpłaty z tytułu odpłatnego nabycia prawa własności oraz prawa użytkowania wieczystego nieruchomości</t>
  </si>
  <si>
    <t>Województwo Mazowieckie</t>
  </si>
  <si>
    <t>Upowszechnianie kultury i sztuki oraz ochrona dóbr kultury i tradycji narodowej</t>
  </si>
  <si>
    <t>Budowa przepompowni sieci wodociagowej w Czystem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</si>
  <si>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</si>
  <si>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</si>
  <si>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t>Przebudowa drogi gminnej w miejscowości Nowe Mostki</t>
  </si>
  <si>
    <t>A.      170 000
B.
C.
…</t>
  </si>
  <si>
    <t>Przebudowa drogi gminnej w miejscowości Kuznocin</t>
  </si>
  <si>
    <t xml:space="preserve">Przebudowa drogi gminnej w miejscowości Władysławów </t>
  </si>
  <si>
    <t>Przebudowa drogi gminnej w miejscowości Żdżarów</t>
  </si>
  <si>
    <t>Przebudowa drogi gminnej w miejscowości Żuków</t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</si>
  <si>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</si>
  <si>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</si>
  <si>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t>Zakup 2 wiat przystankowych w m.Żdżarów</t>
  </si>
  <si>
    <t>Montaż klimatyzacji w budynku UG</t>
  </si>
  <si>
    <t>Przebudowa kotłowni z olejowej na gazową w budynku UG</t>
  </si>
  <si>
    <t>Zakup samochodu osobowego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</si>
  <si>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</si>
  <si>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>Zakup Lekkiego Samochodu Ratowniczo-Gaśniczego dla jednostki OSP z terenu Gminy Sochaczew</t>
  </si>
  <si>
    <t>Budowa zjazdu do szkoły w Żukowie</t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</si>
  <si>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</si>
  <si>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t>85154</t>
  </si>
  <si>
    <t xml:space="preserve">Zakup drukarki </t>
  </si>
  <si>
    <t>Ogółem Dział 851</t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</si>
  <si>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</si>
  <si>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</si>
  <si>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t>Budowa oświetlenia ulicznego w miejscowości Kożuszki Parcel (za kanałem)</t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</si>
  <si>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</si>
  <si>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t xml:space="preserve">Budowa oświetlenia ulicznego w miejscowości Kożuszki Parcel </t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</si>
  <si>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</si>
  <si>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</si>
  <si>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Budowa oświetlenia ulicznego przy chodniku w miejscowości Orły Cesin</t>
  </si>
  <si>
    <t>Budowa oświetlenia ulicznego przy chodniku w miejscowości Kożuszki Parcel - Sochaczew Wieś - Wójtówka</t>
  </si>
  <si>
    <t>92695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</si>
  <si>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</si>
  <si>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Budowa kotłowni gazowej w istniejącycm budynku Szkoły w Kątach</t>
  </si>
  <si>
    <t>Urzędy naczelnych organów władzy państwowej, kontroli i ochrony prawa</t>
  </si>
  <si>
    <t>Wybory Prezydenta Rzeczypospolitej Polskiej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</si>
  <si>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</si>
  <si>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Świadczenia rodzinne, świadczenia z funduszu alimentacyjnego oraz składki na ubezpieczenia emerytalne i rentowe z ubezpieczenia społecznego</t>
  </si>
  <si>
    <t>Budowa oświetlenia ulicznego w miejscowosci Andrzejów Duranowski</t>
  </si>
  <si>
    <r>
      <t xml:space="preserve">Wyposażenie placu zabaw </t>
    </r>
    <r>
      <rPr>
        <sz val="9"/>
        <rFont val="Arial"/>
        <family val="2"/>
      </rPr>
      <t>w Bielicach</t>
    </r>
  </si>
  <si>
    <t>Bronisławy</t>
  </si>
  <si>
    <t xml:space="preserve">Budowa parkingu przy drodze gminnej w Kątach (obok szkoły) </t>
  </si>
  <si>
    <t>Zakup tablic interaktywnych do Zespołu Szkół                 w Kątach</t>
  </si>
  <si>
    <t>Remont świetlicy wiejskiej w Czystem</t>
  </si>
  <si>
    <t>Odwodnienie dróg gminnych</t>
  </si>
  <si>
    <t>Zakup tłucznia na bieżące naprawy dróg gminnych</t>
  </si>
  <si>
    <t>Konserwacja rowów przy drogach gminnych</t>
  </si>
  <si>
    <t>Budowa placu zabaw przy budynku Gimnazjum w Wymysłowie na terenie gminnym</t>
  </si>
  <si>
    <t>Przebudowa drogi gminnej w miejscowości Dachowa</t>
  </si>
  <si>
    <t>Zakup wiaty przystankowej w m.Dzięglewo</t>
  </si>
  <si>
    <t xml:space="preserve">Remont budynku OSP Mokas </t>
  </si>
  <si>
    <t>Budowa ogrodzenia przy Szkole Podst.w Mokasie</t>
  </si>
  <si>
    <t>Zakup wyposażenia do świetlicy wiejskiej                       w Feliksowie</t>
  </si>
  <si>
    <t>Remont budynku Szkoły w Feliksowie</t>
  </si>
  <si>
    <t xml:space="preserve">Remont Budynku OSP Feliksów </t>
  </si>
  <si>
    <t>Wykonanie ogrodzenia przy Szkole Podst.w Gawłowie</t>
  </si>
  <si>
    <t>Janaszówek</t>
  </si>
  <si>
    <t>Utwardzenie poboczy drogi gminnej w Janówku Duranowskim</t>
  </si>
  <si>
    <t>Wykonanie ogrodzenia placu zabaw oraz monitoring szkoły w Wyczółkach</t>
  </si>
  <si>
    <t>Remont wnętrz budynku OSP  Wyczółki</t>
  </si>
  <si>
    <t>Ogrodzenie przy Szkole Podstawowej w Gawłowie</t>
  </si>
  <si>
    <t>Remont drogi przejazdowej przez wieś</t>
  </si>
  <si>
    <t>Wykonanie "spowalniaczy" na drogach osiedlowych</t>
  </si>
  <si>
    <t>Budowa oświetlenia ulicznego w miejscowosci Kaźmierów-Ignacówka</t>
  </si>
  <si>
    <t>Budowa oświetlenia ulicznego w miejscowosci Kożuszki Parcel (k.hydroforni)</t>
  </si>
  <si>
    <t>Projekt rozbudowy  budynku Szkoły Podstawowej          w Feliksowie</t>
  </si>
  <si>
    <t>Wymiana ogrodzenia wokół Szkoły Podstawowej          w Mokasie</t>
  </si>
  <si>
    <t>Nowe Mostki</t>
  </si>
  <si>
    <t>Zakup pieca CO dla OSP Nowe Mostki</t>
  </si>
  <si>
    <t>Modernizacja pracowni informatycznej Szkoła Podstawowa w Feliksowie</t>
  </si>
  <si>
    <t>Orły Cesin</t>
  </si>
  <si>
    <t>Odtworzenie geodezyjne drogi gminnej Feliksów -Orły Cesin</t>
  </si>
  <si>
    <t>Przygotowanie geodezyjne i projektowe działek pod budowę świetlicy wiejskiej</t>
  </si>
  <si>
    <t>Budowa oświetlenia ulicznego w miejscowości Rozlazłów</t>
  </si>
  <si>
    <t>Poszerzenie drogi gminnej w Sielicach</t>
  </si>
  <si>
    <t>38.</t>
  </si>
  <si>
    <t xml:space="preserve">Budowa parkingu przy drodze gminnej w Kątach(obok szkoły) </t>
  </si>
  <si>
    <t>39.</t>
  </si>
  <si>
    <t>Zakup kruszywa na bieżące naprawy dróg gminnych</t>
  </si>
  <si>
    <t>40.</t>
  </si>
  <si>
    <t>Ogrodzenie Szkoły w Wyczółkach</t>
  </si>
  <si>
    <t>41.</t>
  </si>
  <si>
    <t>Zakup i instalacja urządzeń wentylacyjnych w OSP Wyczółki</t>
  </si>
  <si>
    <t>42.</t>
  </si>
  <si>
    <t>Budowa placu zabaw przy budynku Gimnazjum                      w Wymysłowie</t>
  </si>
  <si>
    <t>43.</t>
  </si>
  <si>
    <t>Zosin</t>
  </si>
  <si>
    <t>Zakup wiaty przystankowej w m.Zosin</t>
  </si>
  <si>
    <t>44.</t>
  </si>
  <si>
    <t>Uzupełnienie ubytków  dróg gminnych asfaltem</t>
  </si>
  <si>
    <t>45.</t>
  </si>
  <si>
    <t>Utwardzenie terenu gminnego pod pojemnikami do segregacji odpadów</t>
  </si>
  <si>
    <t>46.</t>
  </si>
  <si>
    <t>Zakup tablic interaktywnych,TV,oprogramowania           do Zespołu Szkól w Kątach</t>
  </si>
  <si>
    <t>47.</t>
  </si>
  <si>
    <t>Budowa oświetlenia ulicznego w miejscowości Żuków</t>
  </si>
  <si>
    <t>48.</t>
  </si>
  <si>
    <t>Montaż piłkochwytów  na boisku przy Szkole Podstawowej w  Żukowie</t>
  </si>
  <si>
    <t>Załącznik nr 9</t>
  </si>
  <si>
    <t xml:space="preserve">                            Załącznik nr 7</t>
  </si>
  <si>
    <t>Wykonanie na dzień 30.06.2015r</t>
  </si>
  <si>
    <t>-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</si>
</sst>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  <numFmt numFmtId="175" formatCode="0.0"/>
    <numFmt numFmtId="176" formatCode="#,##0.00_ ;\-#,##0.00\ "/>
    <numFmt numFmtId="177" formatCode="#,##0.0_ ;\-#,##0.0\ "/>
    <numFmt numFmtId="178" formatCode="#,##0_ ;\-#,##0\ "/>
    <numFmt numFmtId="179" formatCode="0.000%"/>
  </numFmts>
  <fonts count="7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6"/>
      <name val="Arial"/>
      <family val="2"/>
    </font>
    <font>
      <sz val="6"/>
      <name val="Times New Roman"/>
      <family val="1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b/>
      <sz val="6"/>
      <color indexed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6"/>
      <color rgb="FFFF0000"/>
      <name val="Cambria"/>
      <family val="1"/>
    </font>
    <font>
      <sz val="6"/>
      <color rgb="FFFF0000"/>
      <name val="Cambria"/>
      <family val="1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26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7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21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0" fontId="1" fillId="0" borderId="10" xfId="55" applyNumberFormat="1" applyFont="1" applyBorder="1" applyAlignment="1">
      <alignment vertical="center"/>
    </xf>
    <xf numFmtId="10" fontId="1" fillId="33" borderId="10" xfId="55" applyNumberFormat="1" applyFont="1" applyFill="1" applyBorder="1" applyAlignment="1">
      <alignment vertical="center"/>
    </xf>
    <xf numFmtId="10" fontId="0" fillId="0" borderId="10" xfId="55" applyNumberFormat="1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10" fontId="18" fillId="0" borderId="10" xfId="55" applyNumberFormat="1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8" fillId="0" borderId="0" xfId="0" applyFont="1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174" fontId="18" fillId="0" borderId="10" xfId="0" applyNumberFormat="1" applyFont="1" applyFill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174" fontId="18" fillId="0" borderId="12" xfId="0" applyNumberFormat="1" applyFont="1" applyBorder="1" applyAlignment="1">
      <alignment vertical="center" wrapText="1"/>
    </xf>
    <xf numFmtId="174" fontId="18" fillId="0" borderId="13" xfId="0" applyNumberFormat="1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27" fillId="33" borderId="10" xfId="0" applyNumberFormat="1" applyFont="1" applyFill="1" applyBorder="1" applyAlignment="1">
      <alignment/>
    </xf>
    <xf numFmtId="10" fontId="6" fillId="34" borderId="10" xfId="55" applyNumberFormat="1" applyFont="1" applyFill="1" applyBorder="1" applyAlignment="1">
      <alignment/>
    </xf>
    <xf numFmtId="10" fontId="27" fillId="34" borderId="10" xfId="55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31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4" fontId="2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9" fillId="33" borderId="0" xfId="0" applyFont="1" applyFill="1" applyAlignment="1">
      <alignment/>
    </xf>
    <xf numFmtId="0" fontId="0" fillId="0" borderId="0" xfId="52" applyFont="1" applyFill="1" applyAlignment="1">
      <alignment horizontal="left"/>
      <protection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24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2" fillId="32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center"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0" fontId="22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4" fillId="35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horizontal="right"/>
    </xf>
    <xf numFmtId="4" fontId="18" fillId="0" borderId="10" xfId="0" applyNumberFormat="1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left" vertical="center"/>
    </xf>
    <xf numFmtId="4" fontId="31" fillId="37" borderId="10" xfId="0" applyNumberFormat="1" applyFont="1" applyFill="1" applyBorder="1" applyAlignment="1">
      <alignment horizontal="right" vertical="center" wrapText="1"/>
    </xf>
    <xf numFmtId="0" fontId="31" fillId="37" borderId="10" xfId="0" applyFont="1" applyFill="1" applyBorder="1" applyAlignment="1">
      <alignment horizontal="left" vertical="center" wrapText="1"/>
    </xf>
    <xf numFmtId="4" fontId="31" fillId="37" borderId="10" xfId="0" applyNumberFormat="1" applyFont="1" applyFill="1" applyBorder="1" applyAlignment="1">
      <alignment horizontal="right" vertical="center"/>
    </xf>
    <xf numFmtId="0" fontId="31" fillId="37" borderId="10" xfId="0" applyFont="1" applyFill="1" applyBorder="1" applyAlignment="1">
      <alignment vertical="center" wrapText="1"/>
    </xf>
    <xf numFmtId="49" fontId="31" fillId="37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0" fontId="31" fillId="37" borderId="10" xfId="55" applyNumberFormat="1" applyFont="1" applyFill="1" applyBorder="1" applyAlignment="1">
      <alignment horizontal="right" vertical="center" wrapText="1"/>
    </xf>
    <xf numFmtId="10" fontId="21" fillId="0" borderId="10" xfId="55" applyNumberFormat="1" applyFont="1" applyBorder="1" applyAlignment="1">
      <alignment horizontal="right" vertical="center" wrapText="1"/>
    </xf>
    <xf numFmtId="10" fontId="21" fillId="0" borderId="10" xfId="55" applyNumberFormat="1" applyFont="1" applyFill="1" applyBorder="1" applyAlignment="1">
      <alignment horizontal="right" vertical="center" wrapText="1"/>
    </xf>
    <xf numFmtId="4" fontId="31" fillId="37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176" fontId="1" fillId="0" borderId="10" xfId="42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176" fontId="27" fillId="0" borderId="10" xfId="42" applyNumberFormat="1" applyFont="1" applyBorder="1" applyAlignment="1">
      <alignment horizontal="right" vertical="center" wrapText="1"/>
    </xf>
    <xf numFmtId="0" fontId="75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178" fontId="1" fillId="0" borderId="10" xfId="42" applyNumberFormat="1" applyFont="1" applyBorder="1" applyAlignment="1">
      <alignment horizontal="right" vertical="center"/>
    </xf>
    <xf numFmtId="178" fontId="1" fillId="0" borderId="10" xfId="42" applyNumberFormat="1" applyFont="1" applyBorder="1" applyAlignment="1">
      <alignment horizontal="right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4" fontId="34" fillId="33" borderId="10" xfId="0" applyNumberFormat="1" applyFont="1" applyFill="1" applyBorder="1" applyAlignment="1">
      <alignment horizontal="right" vertical="center"/>
    </xf>
    <xf numFmtId="4" fontId="34" fillId="35" borderId="10" xfId="0" applyNumberFormat="1" applyFont="1" applyFill="1" applyBorder="1" applyAlignment="1">
      <alignment vertical="center"/>
    </xf>
    <xf numFmtId="4" fontId="36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76" fillId="0" borderId="10" xfId="0" applyNumberFormat="1" applyFont="1" applyBorder="1" applyAlignment="1">
      <alignment vertical="center"/>
    </xf>
    <xf numFmtId="4" fontId="77" fillId="0" borderId="10" xfId="0" applyNumberFormat="1" applyFont="1" applyBorder="1" applyAlignment="1">
      <alignment vertical="center"/>
    </xf>
    <xf numFmtId="10" fontId="34" fillId="0" borderId="10" xfId="55" applyNumberFormat="1" applyFont="1" applyFill="1" applyBorder="1" applyAlignment="1">
      <alignment vertical="center"/>
    </xf>
    <xf numFmtId="10" fontId="35" fillId="0" borderId="10" xfId="55" applyNumberFormat="1" applyFont="1" applyFill="1" applyBorder="1" applyAlignment="1">
      <alignment vertical="center"/>
    </xf>
    <xf numFmtId="10" fontId="34" fillId="35" borderId="10" xfId="55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/>
    </xf>
    <xf numFmtId="4" fontId="78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10" fontId="24" fillId="35" borderId="10" xfId="55" applyNumberFormat="1" applyFont="1" applyFill="1" applyBorder="1" applyAlignment="1">
      <alignment horizontal="right" vertical="center"/>
    </xf>
    <xf numFmtId="10" fontId="18" fillId="0" borderId="10" xfId="55" applyNumberFormat="1" applyFont="1" applyFill="1" applyBorder="1" applyAlignment="1">
      <alignment horizontal="right" vertical="center"/>
    </xf>
    <xf numFmtId="10" fontId="0" fillId="0" borderId="10" xfId="55" applyNumberFormat="1" applyFont="1" applyBorder="1" applyAlignment="1">
      <alignment horizontal="right" vertical="center"/>
    </xf>
    <xf numFmtId="10" fontId="0" fillId="0" borderId="10" xfId="55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179" fontId="23" fillId="0" borderId="10" xfId="0" applyNumberFormat="1" applyFont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3" fillId="33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38" borderId="18" xfId="0" applyFont="1" applyFill="1" applyBorder="1" applyAlignment="1">
      <alignment horizontal="left"/>
    </xf>
    <xf numFmtId="0" fontId="1" fillId="38" borderId="19" xfId="0" applyFont="1" applyFill="1" applyBorder="1" applyAlignment="1">
      <alignment horizontal="left"/>
    </xf>
    <xf numFmtId="0" fontId="1" fillId="38" borderId="17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8" fillId="38" borderId="18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7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9" fontId="1" fillId="0" borderId="10" xfId="55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81</xdr:row>
      <xdr:rowOff>76200</xdr:rowOff>
    </xdr:from>
    <xdr:ext cx="7277100" cy="2133600"/>
    <xdr:sp>
      <xdr:nvSpPr>
        <xdr:cNvPr id="1" name="pole tekstowe 1"/>
        <xdr:cNvSpPr txBox="1">
          <a:spLocks noChangeArrowheads="1"/>
        </xdr:cNvSpPr>
      </xdr:nvSpPr>
      <xdr:spPr>
        <a:xfrm>
          <a:off x="333375" y="40005000"/>
          <a:ext cx="72771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Ogółem w Gminie Sochaczew są 34 sołectwa; z tego 33 przystapiły do Funduszu Sołeckiego.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Niestety w 25 sołectwach zaplanowane zadania nie zostały zrealizowane.  W I pólroczu wykonano zadania w ramach funduszu sołeckiego na kwotę 81.665,48 zł. W lipcu i sierpniu zrealizowano: utwardzenie drogi gminnej w Altance, budowa parkingu przy drodze gminnej w Kątach obok szkoły, zakup tablic interaktywnych do Zespołu Szkół w Kątach, budowa placu zabaw przy budynku Gimnazjum w Wymysłowie na terenie gminnym, budowa ogrodzenia przy Szkole Podstawowej 
w Mokasie, remont budynku Szkoły w Feliksowie, remont budynku OSP Feliksów, modernizacja pracowni informatycznej 
w Sz.P. w Feliksowie, ogrodzenie Szkoły w Wyczółkach, montaż piłkochwytów na boisku przy Szkole Podstawowej 
w Żukowie.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Przebudowa drogi gminnej w Dachowej, Budowa oświetlenia ulicznego w miejscowości Andrzejów Duranowski, Kaźmierów, Kożuszki Parcel (k/hydroforni), Rozlazłów i Żuków oraz projekt rozbudowy budynku Sz.P. w Feliksowie będą realizowane 
w II półroczu 2015 roku.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I pólroczu wykonano zadania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104"/>
  <sheetViews>
    <sheetView tabSelected="1" zoomScale="120" zoomScaleNormal="120" zoomScaleSheetLayoutView="100" zoomScalePageLayoutView="0" workbookViewId="0" topLeftCell="A1">
      <selection activeCell="G81" sqref="G81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8.8515625" style="0" customWidth="1"/>
    <col min="4" max="4" width="9.00390625" style="0" customWidth="1"/>
    <col min="5" max="5" width="8.28125" style="123" customWidth="1"/>
    <col min="6" max="6" width="7.00390625" style="123" customWidth="1"/>
    <col min="7" max="7" width="8.00390625" style="0" customWidth="1"/>
    <col min="8" max="8" width="7.28125" style="123" customWidth="1"/>
    <col min="9" max="9" width="7.140625" style="123" customWidth="1"/>
    <col min="11" max="11" width="9.00390625" style="0" customWidth="1"/>
    <col min="12" max="12" width="9.00390625" style="123" customWidth="1"/>
    <col min="13" max="13" width="7.8515625" style="123" customWidth="1"/>
    <col min="14" max="14" width="7.8515625" style="0" customWidth="1"/>
    <col min="15" max="15" width="6.8515625" style="123" customWidth="1"/>
    <col min="16" max="16" width="8.00390625" style="123" customWidth="1"/>
    <col min="17" max="17" width="6.00390625" style="0" customWidth="1"/>
  </cols>
  <sheetData>
    <row r="1" spans="2:11" ht="18">
      <c r="B1" s="5"/>
      <c r="K1" t="s">
        <v>194</v>
      </c>
    </row>
    <row r="2" ht="12.75">
      <c r="C2" s="1" t="s">
        <v>9</v>
      </c>
    </row>
    <row r="3" spans="1:17" s="103" customFormat="1" ht="15" customHeight="1">
      <c r="A3" s="279" t="s">
        <v>0</v>
      </c>
      <c r="B3" s="279" t="s">
        <v>8</v>
      </c>
      <c r="C3" s="272" t="s">
        <v>255</v>
      </c>
      <c r="D3" s="273"/>
      <c r="E3" s="273"/>
      <c r="F3" s="273"/>
      <c r="G3" s="273"/>
      <c r="H3" s="274"/>
      <c r="I3" s="275"/>
      <c r="J3" s="284" t="s">
        <v>256</v>
      </c>
      <c r="K3" s="284"/>
      <c r="L3" s="284"/>
      <c r="M3" s="284"/>
      <c r="N3" s="284"/>
      <c r="O3" s="284"/>
      <c r="P3" s="284"/>
      <c r="Q3" s="279" t="s">
        <v>196</v>
      </c>
    </row>
    <row r="4" spans="1:17" s="103" customFormat="1" ht="15" customHeight="1">
      <c r="A4" s="280"/>
      <c r="B4" s="280"/>
      <c r="C4" s="279" t="s">
        <v>1</v>
      </c>
      <c r="D4" s="268" t="s">
        <v>6</v>
      </c>
      <c r="E4" s="276"/>
      <c r="F4" s="276"/>
      <c r="G4" s="276"/>
      <c r="H4" s="277"/>
      <c r="I4" s="278"/>
      <c r="J4" s="285" t="s">
        <v>195</v>
      </c>
      <c r="K4" s="282" t="s">
        <v>6</v>
      </c>
      <c r="L4" s="282"/>
      <c r="M4" s="282"/>
      <c r="N4" s="282"/>
      <c r="O4" s="282"/>
      <c r="P4" s="282"/>
      <c r="Q4" s="283"/>
    </row>
    <row r="5" spans="1:17" s="103" customFormat="1" ht="16.5" customHeight="1">
      <c r="A5" s="283"/>
      <c r="B5" s="283"/>
      <c r="C5" s="280"/>
      <c r="D5" s="266" t="s">
        <v>2</v>
      </c>
      <c r="E5" s="268" t="s">
        <v>6</v>
      </c>
      <c r="F5" s="269"/>
      <c r="G5" s="270" t="s">
        <v>5</v>
      </c>
      <c r="H5" s="268" t="s">
        <v>6</v>
      </c>
      <c r="I5" s="269"/>
      <c r="J5" s="270"/>
      <c r="K5" s="266" t="s">
        <v>2</v>
      </c>
      <c r="L5" s="268" t="s">
        <v>6</v>
      </c>
      <c r="M5" s="269"/>
      <c r="N5" s="270" t="s">
        <v>5</v>
      </c>
      <c r="O5" s="268" t="s">
        <v>6</v>
      </c>
      <c r="P5" s="269"/>
      <c r="Q5" s="283"/>
    </row>
    <row r="6" spans="1:17" s="103" customFormat="1" ht="171.75" customHeight="1">
      <c r="A6" s="286"/>
      <c r="B6" s="286"/>
      <c r="C6" s="281"/>
      <c r="D6" s="267"/>
      <c r="E6" s="108" t="s">
        <v>224</v>
      </c>
      <c r="F6" s="109" t="s">
        <v>225</v>
      </c>
      <c r="G6" s="271"/>
      <c r="H6" s="108" t="s">
        <v>224</v>
      </c>
      <c r="I6" s="109" t="s">
        <v>225</v>
      </c>
      <c r="J6" s="271"/>
      <c r="K6" s="267"/>
      <c r="L6" s="108" t="s">
        <v>224</v>
      </c>
      <c r="M6" s="109" t="s">
        <v>225</v>
      </c>
      <c r="N6" s="271"/>
      <c r="O6" s="108" t="s">
        <v>224</v>
      </c>
      <c r="P6" s="109" t="s">
        <v>225</v>
      </c>
      <c r="Q6" s="283"/>
    </row>
    <row r="7" spans="1:17" s="104" customFormat="1" ht="13.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</row>
    <row r="8" spans="1:17" s="107" customFormat="1" ht="24" customHeight="1">
      <c r="A8" s="167" t="s">
        <v>83</v>
      </c>
      <c r="B8" s="168" t="s">
        <v>84</v>
      </c>
      <c r="C8" s="169">
        <f>SUM(D8,G8)</f>
        <v>98742.97</v>
      </c>
      <c r="D8" s="169">
        <f aca="true" t="shared" si="0" ref="D8:I8">SUM(D9:D10)</f>
        <v>98742.97</v>
      </c>
      <c r="E8" s="169">
        <f t="shared" si="0"/>
        <v>95742.97</v>
      </c>
      <c r="F8" s="169">
        <f t="shared" si="0"/>
        <v>0</v>
      </c>
      <c r="G8" s="169">
        <f t="shared" si="0"/>
        <v>0</v>
      </c>
      <c r="H8" s="169">
        <f t="shared" si="0"/>
        <v>0</v>
      </c>
      <c r="I8" s="169">
        <f t="shared" si="0"/>
        <v>0</v>
      </c>
      <c r="J8" s="169">
        <f aca="true" t="shared" si="1" ref="J8:J15">SUM(K8,N8)</f>
        <v>97686.88</v>
      </c>
      <c r="K8" s="169">
        <f aca="true" t="shared" si="2" ref="K8:P8">SUM(K9:K10)</f>
        <v>97686.88</v>
      </c>
      <c r="L8" s="169">
        <f t="shared" si="2"/>
        <v>95742.97</v>
      </c>
      <c r="M8" s="169">
        <f t="shared" si="2"/>
        <v>0</v>
      </c>
      <c r="N8" s="169">
        <f t="shared" si="2"/>
        <v>0</v>
      </c>
      <c r="O8" s="169">
        <f t="shared" si="2"/>
        <v>0</v>
      </c>
      <c r="P8" s="169">
        <f t="shared" si="2"/>
        <v>0</v>
      </c>
      <c r="Q8" s="175">
        <f>J8/C8</f>
        <v>0.9893046563213563</v>
      </c>
    </row>
    <row r="9" spans="1:17" s="106" customFormat="1" ht="123.75" customHeight="1">
      <c r="A9" s="110"/>
      <c r="B9" s="111" t="s">
        <v>85</v>
      </c>
      <c r="C9" s="112">
        <f aca="true" t="shared" si="3" ref="C9:C69">SUM(D9,G9)</f>
        <v>3000</v>
      </c>
      <c r="D9" s="112">
        <v>3000</v>
      </c>
      <c r="E9" s="124"/>
      <c r="F9" s="124"/>
      <c r="G9" s="112"/>
      <c r="H9" s="124"/>
      <c r="I9" s="124"/>
      <c r="J9" s="112">
        <f t="shared" si="1"/>
        <v>1943.91</v>
      </c>
      <c r="K9" s="112">
        <v>1943.91</v>
      </c>
      <c r="L9" s="124"/>
      <c r="M9" s="124"/>
      <c r="N9" s="112"/>
      <c r="O9" s="124"/>
      <c r="P9" s="124"/>
      <c r="Q9" s="176">
        <f>J9/C9</f>
        <v>0.64797</v>
      </c>
    </row>
    <row r="10" spans="1:17" s="130" customFormat="1" ht="102.75" customHeight="1">
      <c r="A10" s="129"/>
      <c r="B10" s="116" t="s">
        <v>90</v>
      </c>
      <c r="C10" s="124">
        <f t="shared" si="3"/>
        <v>95742.97</v>
      </c>
      <c r="D10" s="124">
        <v>95742.97</v>
      </c>
      <c r="E10" s="124">
        <v>95742.97</v>
      </c>
      <c r="F10" s="124"/>
      <c r="G10" s="124"/>
      <c r="H10" s="124"/>
      <c r="I10" s="124"/>
      <c r="J10" s="124">
        <f t="shared" si="1"/>
        <v>95742.97</v>
      </c>
      <c r="K10" s="124">
        <v>95742.97</v>
      </c>
      <c r="L10" s="124">
        <v>95742.97</v>
      </c>
      <c r="M10" s="124"/>
      <c r="N10" s="124"/>
      <c r="O10" s="124"/>
      <c r="P10" s="124"/>
      <c r="Q10" s="177">
        <f aca="true" t="shared" si="4" ref="Q10:Q70">J10/C10</f>
        <v>1</v>
      </c>
    </row>
    <row r="11" spans="1:17" s="107" customFormat="1" ht="30" customHeight="1">
      <c r="A11" s="167" t="s">
        <v>115</v>
      </c>
      <c r="B11" s="170" t="s">
        <v>116</v>
      </c>
      <c r="C11" s="169">
        <f t="shared" si="3"/>
        <v>170000</v>
      </c>
      <c r="D11" s="171">
        <f aca="true" t="shared" si="5" ref="D11:I11">SUM(D12)</f>
        <v>0</v>
      </c>
      <c r="E11" s="171">
        <f t="shared" si="5"/>
        <v>0</v>
      </c>
      <c r="F11" s="171">
        <f t="shared" si="5"/>
        <v>0</v>
      </c>
      <c r="G11" s="171">
        <f t="shared" si="5"/>
        <v>170000</v>
      </c>
      <c r="H11" s="171">
        <f t="shared" si="5"/>
        <v>170000</v>
      </c>
      <c r="I11" s="171">
        <f t="shared" si="5"/>
        <v>0</v>
      </c>
      <c r="J11" s="169">
        <f t="shared" si="1"/>
        <v>0</v>
      </c>
      <c r="K11" s="178">
        <f aca="true" t="shared" si="6" ref="K11:P11">SUM(K12)</f>
        <v>0</v>
      </c>
      <c r="L11" s="178">
        <f t="shared" si="6"/>
        <v>0</v>
      </c>
      <c r="M11" s="178">
        <f t="shared" si="6"/>
        <v>0</v>
      </c>
      <c r="N11" s="178">
        <f t="shared" si="6"/>
        <v>0</v>
      </c>
      <c r="O11" s="178">
        <f t="shared" si="6"/>
        <v>0</v>
      </c>
      <c r="P11" s="178">
        <f t="shared" si="6"/>
        <v>0</v>
      </c>
      <c r="Q11" s="175">
        <f t="shared" si="4"/>
        <v>0</v>
      </c>
    </row>
    <row r="12" spans="1:17" s="106" customFormat="1" ht="105.75" customHeight="1">
      <c r="A12" s="110"/>
      <c r="B12" s="111" t="s">
        <v>271</v>
      </c>
      <c r="C12" s="112">
        <f t="shared" si="3"/>
        <v>170000</v>
      </c>
      <c r="D12" s="113"/>
      <c r="E12" s="117"/>
      <c r="F12" s="113"/>
      <c r="G12" s="112">
        <v>170000</v>
      </c>
      <c r="H12" s="124">
        <v>170000</v>
      </c>
      <c r="I12" s="124"/>
      <c r="J12" s="112">
        <f t="shared" si="1"/>
        <v>0</v>
      </c>
      <c r="K12" s="112"/>
      <c r="L12" s="124"/>
      <c r="M12" s="112"/>
      <c r="N12" s="112">
        <v>0</v>
      </c>
      <c r="O12" s="124">
        <v>0</v>
      </c>
      <c r="P12" s="124"/>
      <c r="Q12" s="176">
        <f t="shared" si="4"/>
        <v>0</v>
      </c>
    </row>
    <row r="13" spans="1:17" s="107" customFormat="1" ht="34.5" customHeight="1">
      <c r="A13" s="167" t="s">
        <v>268</v>
      </c>
      <c r="B13" s="170" t="s">
        <v>269</v>
      </c>
      <c r="C13" s="169">
        <f>SUM(D13,G13)</f>
        <v>17979.34</v>
      </c>
      <c r="D13" s="171">
        <f aca="true" t="shared" si="7" ref="D13:I13">SUM(D14,D15)</f>
        <v>7979.34</v>
      </c>
      <c r="E13" s="171">
        <f t="shared" si="7"/>
        <v>0</v>
      </c>
      <c r="F13" s="171">
        <f t="shared" si="7"/>
        <v>7979.34</v>
      </c>
      <c r="G13" s="171">
        <f t="shared" si="7"/>
        <v>10000</v>
      </c>
      <c r="H13" s="171">
        <f t="shared" si="7"/>
        <v>0</v>
      </c>
      <c r="I13" s="171">
        <f t="shared" si="7"/>
        <v>10000</v>
      </c>
      <c r="J13" s="169">
        <f t="shared" si="1"/>
        <v>17979.34</v>
      </c>
      <c r="K13" s="178">
        <f aca="true" t="shared" si="8" ref="K13:P13">SUM(K14:K15)</f>
        <v>7979.34</v>
      </c>
      <c r="L13" s="178">
        <f t="shared" si="8"/>
        <v>0</v>
      </c>
      <c r="M13" s="178">
        <f t="shared" si="8"/>
        <v>7979.34</v>
      </c>
      <c r="N13" s="178">
        <f t="shared" si="8"/>
        <v>10000</v>
      </c>
      <c r="O13" s="178">
        <f t="shared" si="8"/>
        <v>0</v>
      </c>
      <c r="P13" s="178">
        <f t="shared" si="8"/>
        <v>10000</v>
      </c>
      <c r="Q13" s="175">
        <f>J13/C13</f>
        <v>1</v>
      </c>
    </row>
    <row r="14" spans="1:17" s="106" customFormat="1" ht="144" customHeight="1">
      <c r="A14" s="110"/>
      <c r="B14" s="111" t="s">
        <v>270</v>
      </c>
      <c r="C14" s="112">
        <f>SUM(D14,G14)</f>
        <v>7979.34</v>
      </c>
      <c r="D14" s="113">
        <v>7979.34</v>
      </c>
      <c r="E14" s="117"/>
      <c r="F14" s="113">
        <v>7979.34</v>
      </c>
      <c r="G14" s="112"/>
      <c r="H14" s="124"/>
      <c r="I14" s="124"/>
      <c r="J14" s="112">
        <f t="shared" si="1"/>
        <v>7979.34</v>
      </c>
      <c r="K14" s="113">
        <v>7979.34</v>
      </c>
      <c r="L14" s="124"/>
      <c r="M14" s="113">
        <v>7979.34</v>
      </c>
      <c r="N14" s="112"/>
      <c r="O14" s="124"/>
      <c r="P14" s="124"/>
      <c r="Q14" s="176">
        <f>J14/C14</f>
        <v>1</v>
      </c>
    </row>
    <row r="15" spans="1:17" s="106" customFormat="1" ht="141.75" customHeight="1">
      <c r="A15" s="110"/>
      <c r="B15" s="111" t="s">
        <v>272</v>
      </c>
      <c r="C15" s="112">
        <f>SUM(D15,G15)</f>
        <v>10000</v>
      </c>
      <c r="D15" s="113"/>
      <c r="E15" s="117"/>
      <c r="F15" s="113"/>
      <c r="G15" s="112">
        <v>10000</v>
      </c>
      <c r="H15" s="124"/>
      <c r="I15" s="124">
        <v>10000</v>
      </c>
      <c r="J15" s="112">
        <f t="shared" si="1"/>
        <v>10000</v>
      </c>
      <c r="K15" s="112"/>
      <c r="L15" s="124"/>
      <c r="M15" s="112"/>
      <c r="N15" s="112">
        <v>10000</v>
      </c>
      <c r="O15" s="124"/>
      <c r="P15" s="112">
        <v>10000</v>
      </c>
      <c r="Q15" s="176">
        <f>J15/C15</f>
        <v>1</v>
      </c>
    </row>
    <row r="16" spans="1:17" s="107" customFormat="1" ht="34.5" customHeight="1">
      <c r="A16" s="167" t="s">
        <v>86</v>
      </c>
      <c r="B16" s="170" t="s">
        <v>87</v>
      </c>
      <c r="C16" s="169">
        <f t="shared" si="3"/>
        <v>279991</v>
      </c>
      <c r="D16" s="171">
        <f aca="true" t="shared" si="9" ref="D16:I16">SUM(D17:D20)</f>
        <v>150500</v>
      </c>
      <c r="E16" s="171">
        <f t="shared" si="9"/>
        <v>0</v>
      </c>
      <c r="F16" s="171">
        <f t="shared" si="9"/>
        <v>0</v>
      </c>
      <c r="G16" s="171">
        <f t="shared" si="9"/>
        <v>129491</v>
      </c>
      <c r="H16" s="171">
        <f t="shared" si="9"/>
        <v>0</v>
      </c>
      <c r="I16" s="171">
        <f t="shared" si="9"/>
        <v>0</v>
      </c>
      <c r="J16" s="169">
        <f aca="true" t="shared" si="10" ref="J16:J70">SUM(K16,N16)</f>
        <v>64219.02</v>
      </c>
      <c r="K16" s="178">
        <f aca="true" t="shared" si="11" ref="K16:P16">SUM(K17:K20)</f>
        <v>31157.019999999997</v>
      </c>
      <c r="L16" s="178">
        <f t="shared" si="11"/>
        <v>0</v>
      </c>
      <c r="M16" s="178">
        <f t="shared" si="11"/>
        <v>0</v>
      </c>
      <c r="N16" s="178">
        <f t="shared" si="11"/>
        <v>33062</v>
      </c>
      <c r="O16" s="178">
        <f t="shared" si="11"/>
        <v>0</v>
      </c>
      <c r="P16" s="178">
        <f t="shared" si="11"/>
        <v>0</v>
      </c>
      <c r="Q16" s="175">
        <f t="shared" si="4"/>
        <v>0.22936101517548776</v>
      </c>
    </row>
    <row r="17" spans="1:17" s="106" customFormat="1" ht="65.25" customHeight="1">
      <c r="A17" s="110"/>
      <c r="B17" s="111" t="s">
        <v>234</v>
      </c>
      <c r="C17" s="112">
        <f t="shared" si="3"/>
        <v>200</v>
      </c>
      <c r="D17" s="113">
        <v>200</v>
      </c>
      <c r="E17" s="117"/>
      <c r="F17" s="117"/>
      <c r="G17" s="112"/>
      <c r="H17" s="124"/>
      <c r="I17" s="124"/>
      <c r="J17" s="112">
        <f t="shared" si="10"/>
        <v>0</v>
      </c>
      <c r="K17" s="112">
        <v>0</v>
      </c>
      <c r="L17" s="124"/>
      <c r="M17" s="124"/>
      <c r="N17" s="112"/>
      <c r="O17" s="124"/>
      <c r="P17" s="124"/>
      <c r="Q17" s="176">
        <f t="shared" si="4"/>
        <v>0</v>
      </c>
    </row>
    <row r="18" spans="1:17" s="106" customFormat="1" ht="153" customHeight="1">
      <c r="A18" s="110"/>
      <c r="B18" s="111" t="s">
        <v>85</v>
      </c>
      <c r="C18" s="112">
        <f>SUM(D18,G18)</f>
        <v>150000</v>
      </c>
      <c r="D18" s="113">
        <v>150000</v>
      </c>
      <c r="E18" s="117"/>
      <c r="F18" s="117"/>
      <c r="G18" s="112"/>
      <c r="H18" s="124"/>
      <c r="I18" s="124"/>
      <c r="J18" s="112">
        <f>SUM(K18,N18)</f>
        <v>30817.92</v>
      </c>
      <c r="K18" s="112">
        <v>30817.92</v>
      </c>
      <c r="L18" s="124"/>
      <c r="M18" s="124"/>
      <c r="N18" s="112"/>
      <c r="O18" s="124"/>
      <c r="P18" s="124"/>
      <c r="Q18" s="176">
        <f>J18/C18</f>
        <v>0.2054528</v>
      </c>
    </row>
    <row r="19" spans="1:17" s="106" customFormat="1" ht="74.25" customHeight="1">
      <c r="A19" s="110"/>
      <c r="B19" s="111" t="s">
        <v>273</v>
      </c>
      <c r="C19" s="112">
        <f>SUM(D19,G19)</f>
        <v>129491</v>
      </c>
      <c r="D19" s="113"/>
      <c r="E19" s="117"/>
      <c r="F19" s="117"/>
      <c r="G19" s="112">
        <v>129491</v>
      </c>
      <c r="H19" s="124"/>
      <c r="I19" s="124"/>
      <c r="J19" s="112">
        <f>SUM(K19,N19)</f>
        <v>33062</v>
      </c>
      <c r="K19" s="112"/>
      <c r="L19" s="124"/>
      <c r="M19" s="124"/>
      <c r="N19" s="112">
        <v>33062</v>
      </c>
      <c r="O19" s="124"/>
      <c r="P19" s="124"/>
      <c r="Q19" s="176">
        <f>J19/C19</f>
        <v>0.25532276374419843</v>
      </c>
    </row>
    <row r="20" spans="1:17" s="106" customFormat="1" ht="23.25" customHeight="1">
      <c r="A20" s="110"/>
      <c r="B20" s="111" t="s">
        <v>112</v>
      </c>
      <c r="C20" s="112">
        <f t="shared" si="3"/>
        <v>300</v>
      </c>
      <c r="D20" s="112">
        <v>300</v>
      </c>
      <c r="E20" s="124"/>
      <c r="F20" s="124"/>
      <c r="G20" s="112"/>
      <c r="H20" s="124"/>
      <c r="I20" s="124"/>
      <c r="J20" s="112">
        <f t="shared" si="10"/>
        <v>339.1</v>
      </c>
      <c r="K20" s="112">
        <v>339.1</v>
      </c>
      <c r="L20" s="124"/>
      <c r="M20" s="124"/>
      <c r="N20" s="112"/>
      <c r="O20" s="124"/>
      <c r="P20" s="124"/>
      <c r="Q20" s="176">
        <f>J20/C20</f>
        <v>1.1303333333333334</v>
      </c>
    </row>
    <row r="21" spans="1:17" s="107" customFormat="1" ht="26.25" customHeight="1">
      <c r="A21" s="167" t="s">
        <v>88</v>
      </c>
      <c r="B21" s="170" t="s">
        <v>89</v>
      </c>
      <c r="C21" s="169">
        <f t="shared" si="3"/>
        <v>53098</v>
      </c>
      <c r="D21" s="171">
        <f aca="true" t="shared" si="12" ref="D21:I21">SUM(D22:D25)</f>
        <v>53098</v>
      </c>
      <c r="E21" s="171">
        <f t="shared" si="12"/>
        <v>52383</v>
      </c>
      <c r="F21" s="171">
        <f t="shared" si="12"/>
        <v>0</v>
      </c>
      <c r="G21" s="171">
        <f t="shared" si="12"/>
        <v>0</v>
      </c>
      <c r="H21" s="171">
        <f t="shared" si="12"/>
        <v>0</v>
      </c>
      <c r="I21" s="171">
        <f t="shared" si="12"/>
        <v>0</v>
      </c>
      <c r="J21" s="169">
        <f t="shared" si="10"/>
        <v>54095.09</v>
      </c>
      <c r="K21" s="169">
        <f aca="true" t="shared" si="13" ref="K21:P21">SUM(K22:K25)</f>
        <v>54095.09</v>
      </c>
      <c r="L21" s="169">
        <f t="shared" si="13"/>
        <v>28582</v>
      </c>
      <c r="M21" s="169">
        <f t="shared" si="13"/>
        <v>25171.89</v>
      </c>
      <c r="N21" s="169">
        <f t="shared" si="13"/>
        <v>0</v>
      </c>
      <c r="O21" s="169">
        <f t="shared" si="13"/>
        <v>0</v>
      </c>
      <c r="P21" s="169">
        <f t="shared" si="13"/>
        <v>0</v>
      </c>
      <c r="Q21" s="175">
        <f t="shared" si="4"/>
        <v>1.0187782967343402</v>
      </c>
    </row>
    <row r="22" spans="1:17" s="130" customFormat="1" ht="33" customHeight="1">
      <c r="A22" s="129"/>
      <c r="B22" s="111" t="s">
        <v>108</v>
      </c>
      <c r="C22" s="124">
        <f t="shared" si="3"/>
        <v>700</v>
      </c>
      <c r="D22" s="117">
        <v>700</v>
      </c>
      <c r="E22" s="117"/>
      <c r="F22" s="117"/>
      <c r="G22" s="117"/>
      <c r="H22" s="117"/>
      <c r="I22" s="117"/>
      <c r="J22" s="124">
        <f t="shared" si="10"/>
        <v>335</v>
      </c>
      <c r="K22" s="124">
        <v>335</v>
      </c>
      <c r="L22" s="124"/>
      <c r="M22" s="124"/>
      <c r="N22" s="124"/>
      <c r="O22" s="124"/>
      <c r="P22" s="124"/>
      <c r="Q22" s="177">
        <f t="shared" si="4"/>
        <v>0.4785714285714286</v>
      </c>
    </row>
    <row r="23" spans="1:17" s="106" customFormat="1" ht="148.5" customHeight="1">
      <c r="A23" s="110"/>
      <c r="B23" s="116" t="s">
        <v>270</v>
      </c>
      <c r="C23" s="112">
        <f>SUM(D23,G23)</f>
        <v>0</v>
      </c>
      <c r="D23" s="113">
        <v>0</v>
      </c>
      <c r="E23" s="117"/>
      <c r="F23" s="117">
        <v>0</v>
      </c>
      <c r="G23" s="113"/>
      <c r="H23" s="117"/>
      <c r="I23" s="117"/>
      <c r="J23" s="112">
        <f>SUM(K23,N23)</f>
        <v>25171.89</v>
      </c>
      <c r="K23" s="113">
        <v>25171.89</v>
      </c>
      <c r="L23" s="117"/>
      <c r="M23" s="117">
        <v>25171.89</v>
      </c>
      <c r="N23" s="113"/>
      <c r="O23" s="117"/>
      <c r="P23" s="117"/>
      <c r="Q23" s="177" t="s">
        <v>377</v>
      </c>
    </row>
    <row r="24" spans="1:17" s="130" customFormat="1" ht="97.5" customHeight="1">
      <c r="A24" s="129"/>
      <c r="B24" s="116" t="s">
        <v>90</v>
      </c>
      <c r="C24" s="124">
        <f>SUM(D24,G24)</f>
        <v>52383</v>
      </c>
      <c r="D24" s="117">
        <v>52383</v>
      </c>
      <c r="E24" s="117">
        <v>52383</v>
      </c>
      <c r="F24" s="117"/>
      <c r="G24" s="117"/>
      <c r="H24" s="117"/>
      <c r="I24" s="117"/>
      <c r="J24" s="124">
        <f>SUM(K24,N24)</f>
        <v>28582</v>
      </c>
      <c r="K24" s="124">
        <v>28582</v>
      </c>
      <c r="L24" s="124">
        <v>28582</v>
      </c>
      <c r="M24" s="124"/>
      <c r="N24" s="124"/>
      <c r="O24" s="124"/>
      <c r="P24" s="124"/>
      <c r="Q24" s="177">
        <f>J24/C24</f>
        <v>0.5456350342668423</v>
      </c>
    </row>
    <row r="25" spans="1:17" s="106" customFormat="1" ht="92.25" customHeight="1">
      <c r="A25" s="110"/>
      <c r="B25" s="111" t="s">
        <v>114</v>
      </c>
      <c r="C25" s="112">
        <f t="shared" si="3"/>
        <v>15</v>
      </c>
      <c r="D25" s="113">
        <v>15</v>
      </c>
      <c r="E25" s="117"/>
      <c r="F25" s="117"/>
      <c r="G25" s="113"/>
      <c r="H25" s="117"/>
      <c r="I25" s="117"/>
      <c r="J25" s="112">
        <f t="shared" si="10"/>
        <v>6.2</v>
      </c>
      <c r="K25" s="112">
        <v>6.2</v>
      </c>
      <c r="L25" s="124"/>
      <c r="M25" s="124"/>
      <c r="N25" s="112"/>
      <c r="O25" s="124"/>
      <c r="P25" s="124"/>
      <c r="Q25" s="177">
        <f>J25/C25</f>
        <v>0.41333333333333333</v>
      </c>
    </row>
    <row r="26" spans="1:17" s="107" customFormat="1" ht="79.5" customHeight="1">
      <c r="A26" s="167" t="s">
        <v>91</v>
      </c>
      <c r="B26" s="173" t="s">
        <v>92</v>
      </c>
      <c r="C26" s="169">
        <f t="shared" si="3"/>
        <v>38681</v>
      </c>
      <c r="D26" s="171">
        <f aca="true" t="shared" si="14" ref="D26:I26">SUM(D27)</f>
        <v>38681</v>
      </c>
      <c r="E26" s="171">
        <f t="shared" si="14"/>
        <v>38681</v>
      </c>
      <c r="F26" s="171">
        <f t="shared" si="14"/>
        <v>0</v>
      </c>
      <c r="G26" s="171">
        <f t="shared" si="14"/>
        <v>0</v>
      </c>
      <c r="H26" s="171">
        <f t="shared" si="14"/>
        <v>0</v>
      </c>
      <c r="I26" s="171">
        <f t="shared" si="14"/>
        <v>0</v>
      </c>
      <c r="J26" s="169">
        <f t="shared" si="10"/>
        <v>37883</v>
      </c>
      <c r="K26" s="171">
        <f aca="true" t="shared" si="15" ref="K26:P26">SUM(K27)</f>
        <v>37883</v>
      </c>
      <c r="L26" s="171">
        <f t="shared" si="15"/>
        <v>37883</v>
      </c>
      <c r="M26" s="171">
        <f t="shared" si="15"/>
        <v>0</v>
      </c>
      <c r="N26" s="171">
        <f t="shared" si="15"/>
        <v>0</v>
      </c>
      <c r="O26" s="171">
        <f t="shared" si="15"/>
        <v>0</v>
      </c>
      <c r="P26" s="171">
        <f t="shared" si="15"/>
        <v>0</v>
      </c>
      <c r="Q26" s="175">
        <f t="shared" si="4"/>
        <v>0.9793697163982317</v>
      </c>
    </row>
    <row r="27" spans="1:17" s="130" customFormat="1" ht="97.5" customHeight="1">
      <c r="A27" s="129"/>
      <c r="B27" s="116" t="s">
        <v>90</v>
      </c>
      <c r="C27" s="124">
        <f t="shared" si="3"/>
        <v>38681</v>
      </c>
      <c r="D27" s="125">
        <v>38681</v>
      </c>
      <c r="E27" s="125">
        <v>38681</v>
      </c>
      <c r="F27" s="117"/>
      <c r="G27" s="117"/>
      <c r="H27" s="117"/>
      <c r="I27" s="117"/>
      <c r="J27" s="124">
        <f t="shared" si="10"/>
        <v>37883</v>
      </c>
      <c r="K27" s="117">
        <v>37883</v>
      </c>
      <c r="L27" s="117">
        <v>37883</v>
      </c>
      <c r="M27" s="117"/>
      <c r="N27" s="117"/>
      <c r="O27" s="117"/>
      <c r="P27" s="117"/>
      <c r="Q27" s="177">
        <f t="shared" si="4"/>
        <v>0.9793697163982317</v>
      </c>
    </row>
    <row r="28" spans="1:17" s="107" customFormat="1" ht="114" customHeight="1">
      <c r="A28" s="167" t="s">
        <v>93</v>
      </c>
      <c r="B28" s="173" t="s">
        <v>118</v>
      </c>
      <c r="C28" s="169">
        <f t="shared" si="3"/>
        <v>21010852</v>
      </c>
      <c r="D28" s="171">
        <f aca="true" t="shared" si="16" ref="D28:I28">SUM(D29:D43)</f>
        <v>21010852</v>
      </c>
      <c r="E28" s="171">
        <f t="shared" si="16"/>
        <v>0</v>
      </c>
      <c r="F28" s="171">
        <f t="shared" si="16"/>
        <v>0</v>
      </c>
      <c r="G28" s="171">
        <f t="shared" si="16"/>
        <v>0</v>
      </c>
      <c r="H28" s="171">
        <f t="shared" si="16"/>
        <v>0</v>
      </c>
      <c r="I28" s="171">
        <f t="shared" si="16"/>
        <v>0</v>
      </c>
      <c r="J28" s="169">
        <f t="shared" si="10"/>
        <v>10268677.519999998</v>
      </c>
      <c r="K28" s="171">
        <f aca="true" t="shared" si="17" ref="K28:P28">SUM(K29:K43)</f>
        <v>10268677.519999998</v>
      </c>
      <c r="L28" s="171">
        <f t="shared" si="17"/>
        <v>0</v>
      </c>
      <c r="M28" s="171">
        <f t="shared" si="17"/>
        <v>0</v>
      </c>
      <c r="N28" s="171">
        <f t="shared" si="17"/>
        <v>0</v>
      </c>
      <c r="O28" s="171">
        <f t="shared" si="17"/>
        <v>0</v>
      </c>
      <c r="P28" s="171">
        <f t="shared" si="17"/>
        <v>0</v>
      </c>
      <c r="Q28" s="175">
        <f t="shared" si="4"/>
        <v>0.48873208568600635</v>
      </c>
    </row>
    <row r="29" spans="1:17" s="106" customFormat="1" ht="30" customHeight="1">
      <c r="A29" s="110"/>
      <c r="B29" s="111" t="s">
        <v>94</v>
      </c>
      <c r="C29" s="112">
        <f t="shared" si="3"/>
        <v>7246139</v>
      </c>
      <c r="D29" s="113">
        <v>7246139</v>
      </c>
      <c r="E29" s="117"/>
      <c r="F29" s="117"/>
      <c r="G29" s="113"/>
      <c r="H29" s="117"/>
      <c r="I29" s="117"/>
      <c r="J29" s="112">
        <f t="shared" si="10"/>
        <v>3251070</v>
      </c>
      <c r="K29" s="113">
        <v>3251070</v>
      </c>
      <c r="L29" s="117"/>
      <c r="M29" s="117"/>
      <c r="N29" s="113"/>
      <c r="O29" s="117"/>
      <c r="P29" s="117"/>
      <c r="Q29" s="176">
        <f t="shared" si="4"/>
        <v>0.44866238420212473</v>
      </c>
    </row>
    <row r="30" spans="1:17" s="106" customFormat="1" ht="27" customHeight="1">
      <c r="A30" s="110"/>
      <c r="B30" s="111" t="s">
        <v>95</v>
      </c>
      <c r="C30" s="112">
        <f t="shared" si="3"/>
        <v>2500000</v>
      </c>
      <c r="D30" s="113">
        <v>2500000</v>
      </c>
      <c r="E30" s="117"/>
      <c r="F30" s="117"/>
      <c r="G30" s="113"/>
      <c r="H30" s="117"/>
      <c r="I30" s="117"/>
      <c r="J30" s="112">
        <f t="shared" si="10"/>
        <v>1418431.76</v>
      </c>
      <c r="K30" s="113">
        <v>1418431.76</v>
      </c>
      <c r="L30" s="117"/>
      <c r="M30" s="117"/>
      <c r="N30" s="113"/>
      <c r="O30" s="117"/>
      <c r="P30" s="117"/>
      <c r="Q30" s="176">
        <f t="shared" si="4"/>
        <v>0.567372704</v>
      </c>
    </row>
    <row r="31" spans="1:17" s="106" customFormat="1" ht="24.75" customHeight="1">
      <c r="A31" s="110"/>
      <c r="B31" s="111" t="s">
        <v>96</v>
      </c>
      <c r="C31" s="112">
        <f t="shared" si="3"/>
        <v>8939171</v>
      </c>
      <c r="D31" s="113">
        <v>8939171</v>
      </c>
      <c r="E31" s="117"/>
      <c r="F31" s="117"/>
      <c r="G31" s="113"/>
      <c r="H31" s="117"/>
      <c r="I31" s="117"/>
      <c r="J31" s="112">
        <f t="shared" si="10"/>
        <v>4315163.28</v>
      </c>
      <c r="K31" s="113">
        <v>4315163.28</v>
      </c>
      <c r="L31" s="117"/>
      <c r="M31" s="117"/>
      <c r="N31" s="113"/>
      <c r="O31" s="117"/>
      <c r="P31" s="117"/>
      <c r="Q31" s="176">
        <f t="shared" si="4"/>
        <v>0.48272521915063493</v>
      </c>
    </row>
    <row r="32" spans="1:17" s="106" customFormat="1" ht="19.5" customHeight="1">
      <c r="A32" s="110"/>
      <c r="B32" s="111" t="s">
        <v>97</v>
      </c>
      <c r="C32" s="112">
        <f t="shared" si="3"/>
        <v>725000</v>
      </c>
      <c r="D32" s="113">
        <v>725000</v>
      </c>
      <c r="E32" s="117"/>
      <c r="F32" s="117"/>
      <c r="G32" s="113"/>
      <c r="H32" s="117"/>
      <c r="I32" s="117"/>
      <c r="J32" s="112">
        <f t="shared" si="10"/>
        <v>428419.19</v>
      </c>
      <c r="K32" s="113">
        <v>428419.19</v>
      </c>
      <c r="L32" s="117"/>
      <c r="M32" s="117"/>
      <c r="N32" s="113"/>
      <c r="O32" s="117"/>
      <c r="P32" s="117"/>
      <c r="Q32" s="176">
        <f t="shared" si="4"/>
        <v>0.5909230206896552</v>
      </c>
    </row>
    <row r="33" spans="1:17" s="106" customFormat="1" ht="19.5" customHeight="1">
      <c r="A33" s="110"/>
      <c r="B33" s="111" t="s">
        <v>98</v>
      </c>
      <c r="C33" s="112">
        <f t="shared" si="3"/>
        <v>14000</v>
      </c>
      <c r="D33" s="113">
        <v>14000</v>
      </c>
      <c r="E33" s="117"/>
      <c r="F33" s="117"/>
      <c r="G33" s="113"/>
      <c r="H33" s="117"/>
      <c r="I33" s="117"/>
      <c r="J33" s="112">
        <f t="shared" si="10"/>
        <v>7719.6</v>
      </c>
      <c r="K33" s="113">
        <v>7719.6</v>
      </c>
      <c r="L33" s="117"/>
      <c r="M33" s="117"/>
      <c r="N33" s="113"/>
      <c r="O33" s="117"/>
      <c r="P33" s="117"/>
      <c r="Q33" s="176">
        <f t="shared" si="4"/>
        <v>0.5514</v>
      </c>
    </row>
    <row r="34" spans="1:17" s="106" customFormat="1" ht="27.75" customHeight="1">
      <c r="A34" s="110"/>
      <c r="B34" s="111" t="s">
        <v>99</v>
      </c>
      <c r="C34" s="112">
        <f t="shared" si="3"/>
        <v>650000</v>
      </c>
      <c r="D34" s="113">
        <v>650000</v>
      </c>
      <c r="E34" s="117"/>
      <c r="F34" s="117"/>
      <c r="G34" s="113"/>
      <c r="H34" s="117"/>
      <c r="I34" s="117"/>
      <c r="J34" s="112">
        <f t="shared" si="10"/>
        <v>340137.64</v>
      </c>
      <c r="K34" s="113">
        <v>340137.64</v>
      </c>
      <c r="L34" s="117"/>
      <c r="M34" s="117"/>
      <c r="N34" s="113"/>
      <c r="O34" s="117"/>
      <c r="P34" s="117"/>
      <c r="Q34" s="176">
        <f t="shared" si="4"/>
        <v>0.5232886769230769</v>
      </c>
    </row>
    <row r="35" spans="1:17" s="106" customFormat="1" ht="63" customHeight="1">
      <c r="A35" s="110"/>
      <c r="B35" s="111" t="s">
        <v>100</v>
      </c>
      <c r="C35" s="112">
        <f t="shared" si="3"/>
        <v>16000</v>
      </c>
      <c r="D35" s="113">
        <v>16000</v>
      </c>
      <c r="E35" s="117"/>
      <c r="F35" s="117"/>
      <c r="G35" s="113"/>
      <c r="H35" s="117"/>
      <c r="I35" s="117"/>
      <c r="J35" s="112">
        <f t="shared" si="10"/>
        <v>4486.43</v>
      </c>
      <c r="K35" s="113">
        <v>4486.43</v>
      </c>
      <c r="L35" s="117"/>
      <c r="M35" s="117"/>
      <c r="N35" s="113"/>
      <c r="O35" s="117"/>
      <c r="P35" s="117"/>
      <c r="Q35" s="176">
        <f t="shared" si="4"/>
        <v>0.280401875</v>
      </c>
    </row>
    <row r="36" spans="1:17" s="106" customFormat="1" ht="25.5" customHeight="1">
      <c r="A36" s="110"/>
      <c r="B36" s="111" t="s">
        <v>101</v>
      </c>
      <c r="C36" s="112">
        <f t="shared" si="3"/>
        <v>30000</v>
      </c>
      <c r="D36" s="113">
        <v>30000</v>
      </c>
      <c r="E36" s="117"/>
      <c r="F36" s="117"/>
      <c r="G36" s="113"/>
      <c r="H36" s="117"/>
      <c r="I36" s="117"/>
      <c r="J36" s="112">
        <f t="shared" si="10"/>
        <v>1128</v>
      </c>
      <c r="K36" s="113">
        <v>1128</v>
      </c>
      <c r="L36" s="117"/>
      <c r="M36" s="117"/>
      <c r="N36" s="113"/>
      <c r="O36" s="117"/>
      <c r="P36" s="117"/>
      <c r="Q36" s="176">
        <f t="shared" si="4"/>
        <v>0.0376</v>
      </c>
    </row>
    <row r="37" spans="1:17" s="106" customFormat="1" ht="28.5" customHeight="1">
      <c r="A37" s="110"/>
      <c r="B37" s="111" t="s">
        <v>102</v>
      </c>
      <c r="C37" s="112">
        <f t="shared" si="3"/>
        <v>25000</v>
      </c>
      <c r="D37" s="113">
        <v>25000</v>
      </c>
      <c r="E37" s="117"/>
      <c r="F37" s="117"/>
      <c r="G37" s="113"/>
      <c r="H37" s="117"/>
      <c r="I37" s="117"/>
      <c r="J37" s="112">
        <f t="shared" si="10"/>
        <v>10650</v>
      </c>
      <c r="K37" s="113">
        <v>10650</v>
      </c>
      <c r="L37" s="117"/>
      <c r="M37" s="117"/>
      <c r="N37" s="113"/>
      <c r="O37" s="117"/>
      <c r="P37" s="117"/>
      <c r="Q37" s="176">
        <f t="shared" si="4"/>
        <v>0.426</v>
      </c>
    </row>
    <row r="38" spans="1:17" s="106" customFormat="1" ht="25.5" customHeight="1">
      <c r="A38" s="110"/>
      <c r="B38" s="111" t="s">
        <v>103</v>
      </c>
      <c r="C38" s="112">
        <f t="shared" si="3"/>
        <v>15000</v>
      </c>
      <c r="D38" s="113">
        <v>15000</v>
      </c>
      <c r="E38" s="117"/>
      <c r="F38" s="117"/>
      <c r="G38" s="113"/>
      <c r="H38" s="117"/>
      <c r="I38" s="117"/>
      <c r="J38" s="112">
        <f t="shared" si="10"/>
        <v>1161</v>
      </c>
      <c r="K38" s="113">
        <v>1161</v>
      </c>
      <c r="L38" s="117"/>
      <c r="M38" s="117"/>
      <c r="N38" s="113"/>
      <c r="O38" s="117"/>
      <c r="P38" s="117"/>
      <c r="Q38" s="176">
        <f t="shared" si="4"/>
        <v>0.0774</v>
      </c>
    </row>
    <row r="39" spans="1:17" s="106" customFormat="1" ht="49.5" customHeight="1">
      <c r="A39" s="110"/>
      <c r="B39" s="111" t="s">
        <v>104</v>
      </c>
      <c r="C39" s="112">
        <f>SUM(D39,G39)</f>
        <v>142000</v>
      </c>
      <c r="D39" s="113">
        <v>142000</v>
      </c>
      <c r="E39" s="117"/>
      <c r="F39" s="117"/>
      <c r="G39" s="113"/>
      <c r="H39" s="117"/>
      <c r="I39" s="117"/>
      <c r="J39" s="112">
        <f>SUM(K39,N39)</f>
        <v>135553.45</v>
      </c>
      <c r="K39" s="113">
        <v>135553.45</v>
      </c>
      <c r="L39" s="117"/>
      <c r="M39" s="117"/>
      <c r="N39" s="113"/>
      <c r="O39" s="117"/>
      <c r="P39" s="117"/>
      <c r="Q39" s="176">
        <f>J39/C39</f>
        <v>0.9546017605633803</v>
      </c>
    </row>
    <row r="40" spans="1:17" s="106" customFormat="1" ht="53.25" customHeight="1">
      <c r="A40" s="110"/>
      <c r="B40" s="111" t="s">
        <v>219</v>
      </c>
      <c r="C40" s="112">
        <f t="shared" si="3"/>
        <v>165000</v>
      </c>
      <c r="D40" s="113">
        <v>165000</v>
      </c>
      <c r="E40" s="117"/>
      <c r="F40" s="117"/>
      <c r="G40" s="113"/>
      <c r="H40" s="117"/>
      <c r="I40" s="117"/>
      <c r="J40" s="112">
        <f t="shared" si="10"/>
        <v>128901.12</v>
      </c>
      <c r="K40" s="113">
        <v>128901.12</v>
      </c>
      <c r="L40" s="117"/>
      <c r="M40" s="117"/>
      <c r="N40" s="113"/>
      <c r="O40" s="117"/>
      <c r="P40" s="117"/>
      <c r="Q40" s="176">
        <f t="shared" si="4"/>
        <v>0.7812189090909091</v>
      </c>
    </row>
    <row r="41" spans="1:17" s="106" customFormat="1" ht="32.25" customHeight="1">
      <c r="A41" s="110"/>
      <c r="B41" s="111" t="s">
        <v>105</v>
      </c>
      <c r="C41" s="112">
        <f t="shared" si="3"/>
        <v>451000</v>
      </c>
      <c r="D41" s="113">
        <v>451000</v>
      </c>
      <c r="E41" s="117"/>
      <c r="F41" s="117"/>
      <c r="G41" s="113"/>
      <c r="H41" s="117"/>
      <c r="I41" s="117"/>
      <c r="J41" s="112">
        <f t="shared" si="10"/>
        <v>181755</v>
      </c>
      <c r="K41" s="113">
        <v>181755</v>
      </c>
      <c r="L41" s="117"/>
      <c r="M41" s="117"/>
      <c r="N41" s="113"/>
      <c r="O41" s="117"/>
      <c r="P41" s="117"/>
      <c r="Q41" s="176">
        <f t="shared" si="4"/>
        <v>0.40300443458980045</v>
      </c>
    </row>
    <row r="42" spans="1:17" s="106" customFormat="1" ht="39.75" customHeight="1">
      <c r="A42" s="110"/>
      <c r="B42" s="111" t="s">
        <v>106</v>
      </c>
      <c r="C42" s="112">
        <f t="shared" si="3"/>
        <v>92542</v>
      </c>
      <c r="D42" s="113">
        <v>92542</v>
      </c>
      <c r="E42" s="117"/>
      <c r="F42" s="117"/>
      <c r="G42" s="113"/>
      <c r="H42" s="117"/>
      <c r="I42" s="117"/>
      <c r="J42" s="112">
        <f t="shared" si="10"/>
        <v>43831.05</v>
      </c>
      <c r="K42" s="113">
        <v>43831.05</v>
      </c>
      <c r="L42" s="117"/>
      <c r="M42" s="117"/>
      <c r="N42" s="113"/>
      <c r="O42" s="117"/>
      <c r="P42" s="117"/>
      <c r="Q42" s="176">
        <f>J42/C42</f>
        <v>0.4736341336906486</v>
      </c>
    </row>
    <row r="43" spans="1:17" s="106" customFormat="1" ht="45.75" customHeight="1">
      <c r="A43" s="110"/>
      <c r="B43" s="111" t="s">
        <v>210</v>
      </c>
      <c r="C43" s="112">
        <f>SUM(D43,G43)</f>
        <v>0</v>
      </c>
      <c r="D43" s="113">
        <v>0</v>
      </c>
      <c r="E43" s="117"/>
      <c r="F43" s="117"/>
      <c r="G43" s="113"/>
      <c r="H43" s="117"/>
      <c r="I43" s="117"/>
      <c r="J43" s="112">
        <f>SUM(K43,N43)</f>
        <v>270</v>
      </c>
      <c r="K43" s="113">
        <v>270</v>
      </c>
      <c r="L43" s="117"/>
      <c r="M43" s="117"/>
      <c r="N43" s="113"/>
      <c r="O43" s="117"/>
      <c r="P43" s="117"/>
      <c r="Q43" s="176" t="s">
        <v>377</v>
      </c>
    </row>
    <row r="44" spans="1:17" s="107" customFormat="1" ht="28.5" customHeight="1">
      <c r="A44" s="167" t="s">
        <v>107</v>
      </c>
      <c r="B44" s="170" t="s">
        <v>252</v>
      </c>
      <c r="C44" s="169">
        <f t="shared" si="3"/>
        <v>8226242</v>
      </c>
      <c r="D44" s="171">
        <f aca="true" t="shared" si="18" ref="D44:I44">SUM(D45:D47)</f>
        <v>8226242</v>
      </c>
      <c r="E44" s="171">
        <f t="shared" si="18"/>
        <v>0</v>
      </c>
      <c r="F44" s="171">
        <f t="shared" si="18"/>
        <v>0</v>
      </c>
      <c r="G44" s="171">
        <f t="shared" si="18"/>
        <v>0</v>
      </c>
      <c r="H44" s="171">
        <f t="shared" si="18"/>
        <v>0</v>
      </c>
      <c r="I44" s="171">
        <f t="shared" si="18"/>
        <v>0</v>
      </c>
      <c r="J44" s="169">
        <f t="shared" si="10"/>
        <v>5024891.5</v>
      </c>
      <c r="K44" s="171">
        <f aca="true" t="shared" si="19" ref="K44:P44">SUM(K45:K47)</f>
        <v>5024891.5</v>
      </c>
      <c r="L44" s="171">
        <f t="shared" si="19"/>
        <v>0</v>
      </c>
      <c r="M44" s="171">
        <f t="shared" si="19"/>
        <v>0</v>
      </c>
      <c r="N44" s="171">
        <f t="shared" si="19"/>
        <v>0</v>
      </c>
      <c r="O44" s="171">
        <f t="shared" si="19"/>
        <v>0</v>
      </c>
      <c r="P44" s="171">
        <f t="shared" si="19"/>
        <v>0</v>
      </c>
      <c r="Q44" s="175">
        <f t="shared" si="4"/>
        <v>0.6108368195343633</v>
      </c>
    </row>
    <row r="45" spans="1:17" s="106" customFormat="1" ht="24.75" customHeight="1">
      <c r="A45" s="110"/>
      <c r="B45" s="115" t="s">
        <v>112</v>
      </c>
      <c r="C45" s="112">
        <f t="shared" si="3"/>
        <v>20000</v>
      </c>
      <c r="D45" s="113">
        <v>20000</v>
      </c>
      <c r="E45" s="117"/>
      <c r="F45" s="117"/>
      <c r="G45" s="113"/>
      <c r="H45" s="117"/>
      <c r="I45" s="117"/>
      <c r="J45" s="112">
        <f t="shared" si="10"/>
        <v>267.5</v>
      </c>
      <c r="K45" s="113">
        <v>267.5</v>
      </c>
      <c r="L45" s="117"/>
      <c r="M45" s="117"/>
      <c r="N45" s="113"/>
      <c r="O45" s="117"/>
      <c r="P45" s="117"/>
      <c r="Q45" s="176">
        <f>J45/C45</f>
        <v>0.013375</v>
      </c>
    </row>
    <row r="46" spans="1:17" s="106" customFormat="1" ht="32.25" customHeight="1">
      <c r="A46" s="110"/>
      <c r="B46" s="111" t="s">
        <v>109</v>
      </c>
      <c r="C46" s="112">
        <f>SUM(D46,G46)</f>
        <v>8206242</v>
      </c>
      <c r="D46" s="113">
        <v>8206242</v>
      </c>
      <c r="E46" s="117"/>
      <c r="F46" s="117"/>
      <c r="G46" s="113"/>
      <c r="H46" s="117"/>
      <c r="I46" s="117"/>
      <c r="J46" s="112">
        <f>SUM(K46,N46)</f>
        <v>5024410</v>
      </c>
      <c r="K46" s="113">
        <v>5024410</v>
      </c>
      <c r="L46" s="117"/>
      <c r="M46" s="117"/>
      <c r="N46" s="113"/>
      <c r="O46" s="117"/>
      <c r="P46" s="117"/>
      <c r="Q46" s="176">
        <f>J46/C46</f>
        <v>0.6122668573507825</v>
      </c>
    </row>
    <row r="47" spans="1:17" s="106" customFormat="1" ht="23.25" customHeight="1">
      <c r="A47" s="110"/>
      <c r="B47" s="111" t="s">
        <v>236</v>
      </c>
      <c r="C47" s="112">
        <f t="shared" si="3"/>
        <v>0</v>
      </c>
      <c r="D47" s="113">
        <v>0</v>
      </c>
      <c r="E47" s="117"/>
      <c r="F47" s="117"/>
      <c r="G47" s="113"/>
      <c r="H47" s="117"/>
      <c r="I47" s="117"/>
      <c r="J47" s="112">
        <f t="shared" si="10"/>
        <v>214</v>
      </c>
      <c r="K47" s="113">
        <v>214</v>
      </c>
      <c r="L47" s="117"/>
      <c r="M47" s="117"/>
      <c r="N47" s="113"/>
      <c r="O47" s="117"/>
      <c r="P47" s="117"/>
      <c r="Q47" s="176" t="s">
        <v>377</v>
      </c>
    </row>
    <row r="48" spans="1:17" s="107" customFormat="1" ht="31.5" customHeight="1">
      <c r="A48" s="167" t="s">
        <v>119</v>
      </c>
      <c r="B48" s="172" t="s">
        <v>253</v>
      </c>
      <c r="C48" s="169">
        <f t="shared" si="3"/>
        <v>746489.6699999999</v>
      </c>
      <c r="D48" s="171">
        <f aca="true" t="shared" si="20" ref="D48:I48">SUM(D49:D56)</f>
        <v>746489.6699999999</v>
      </c>
      <c r="E48" s="171">
        <f t="shared" si="20"/>
        <v>313931.87</v>
      </c>
      <c r="F48" s="171">
        <f t="shared" si="20"/>
        <v>82107.8</v>
      </c>
      <c r="G48" s="171">
        <f t="shared" si="20"/>
        <v>0</v>
      </c>
      <c r="H48" s="171">
        <f t="shared" si="20"/>
        <v>0</v>
      </c>
      <c r="I48" s="171">
        <f t="shared" si="20"/>
        <v>0</v>
      </c>
      <c r="J48" s="169">
        <f t="shared" si="10"/>
        <v>605240.19</v>
      </c>
      <c r="K48" s="171">
        <f aca="true" t="shared" si="21" ref="K48:P48">SUM(K49:K56)</f>
        <v>490830.19</v>
      </c>
      <c r="L48" s="171">
        <f t="shared" si="21"/>
        <v>189098.71</v>
      </c>
      <c r="M48" s="171">
        <f t="shared" si="21"/>
        <v>98283.79</v>
      </c>
      <c r="N48" s="171">
        <f t="shared" si="21"/>
        <v>114410</v>
      </c>
      <c r="O48" s="171">
        <f t="shared" si="21"/>
        <v>0</v>
      </c>
      <c r="P48" s="171">
        <f t="shared" si="21"/>
        <v>114410</v>
      </c>
      <c r="Q48" s="175">
        <f t="shared" si="4"/>
        <v>0.8107817352650037</v>
      </c>
    </row>
    <row r="49" spans="1:17" s="106" customFormat="1" ht="27.75" customHeight="1">
      <c r="A49" s="110"/>
      <c r="B49" s="111" t="s">
        <v>218</v>
      </c>
      <c r="C49" s="112">
        <f>SUM(D49,G49)</f>
        <v>0</v>
      </c>
      <c r="D49" s="113">
        <v>0</v>
      </c>
      <c r="E49" s="117"/>
      <c r="F49" s="117"/>
      <c r="G49" s="114"/>
      <c r="H49" s="128"/>
      <c r="I49" s="128"/>
      <c r="J49" s="112">
        <f>SUM(K49,N49)</f>
        <v>18</v>
      </c>
      <c r="K49" s="114">
        <v>18</v>
      </c>
      <c r="L49" s="128"/>
      <c r="M49" s="128"/>
      <c r="N49" s="114"/>
      <c r="O49" s="128"/>
      <c r="P49" s="128"/>
      <c r="Q49" s="176" t="s">
        <v>377</v>
      </c>
    </row>
    <row r="50" spans="1:17" s="106" customFormat="1" ht="27.75" customHeight="1">
      <c r="A50" s="110"/>
      <c r="B50" s="111" t="s">
        <v>197</v>
      </c>
      <c r="C50" s="112">
        <f>SUM(D50,G50)</f>
        <v>350000</v>
      </c>
      <c r="D50" s="113">
        <v>350000</v>
      </c>
      <c r="E50" s="117"/>
      <c r="F50" s="117"/>
      <c r="G50" s="114"/>
      <c r="H50" s="128"/>
      <c r="I50" s="128"/>
      <c r="J50" s="112">
        <f>SUM(K50,N50)</f>
        <v>162607.9</v>
      </c>
      <c r="K50" s="114">
        <v>162607.9</v>
      </c>
      <c r="L50" s="128"/>
      <c r="M50" s="128"/>
      <c r="N50" s="114"/>
      <c r="O50" s="128"/>
      <c r="P50" s="128"/>
      <c r="Q50" s="176">
        <f>J50/C50</f>
        <v>0.464594</v>
      </c>
    </row>
    <row r="51" spans="1:17" s="106" customFormat="1" ht="21.75" customHeight="1">
      <c r="A51" s="110"/>
      <c r="B51" s="115" t="s">
        <v>112</v>
      </c>
      <c r="C51" s="112">
        <f t="shared" si="3"/>
        <v>450</v>
      </c>
      <c r="D51" s="113">
        <v>450</v>
      </c>
      <c r="E51" s="117"/>
      <c r="F51" s="117"/>
      <c r="G51" s="113"/>
      <c r="H51" s="117"/>
      <c r="I51" s="117"/>
      <c r="J51" s="112">
        <f t="shared" si="10"/>
        <v>46.99</v>
      </c>
      <c r="K51" s="113">
        <v>46.99</v>
      </c>
      <c r="L51" s="117"/>
      <c r="M51" s="117"/>
      <c r="N51" s="113"/>
      <c r="O51" s="117"/>
      <c r="P51" s="117"/>
      <c r="Q51" s="176">
        <f t="shared" si="4"/>
        <v>0.10442222222222222</v>
      </c>
    </row>
    <row r="52" spans="1:17" s="106" customFormat="1" ht="39.75" customHeight="1">
      <c r="A52" s="110"/>
      <c r="B52" s="115" t="s">
        <v>108</v>
      </c>
      <c r="C52" s="112">
        <f>SUM(D52,G52)</f>
        <v>0</v>
      </c>
      <c r="D52" s="113">
        <v>0</v>
      </c>
      <c r="E52" s="117"/>
      <c r="F52" s="117"/>
      <c r="G52" s="113"/>
      <c r="H52" s="117"/>
      <c r="I52" s="117"/>
      <c r="J52" s="112">
        <f>SUM(K52,N52)</f>
        <v>40774.8</v>
      </c>
      <c r="K52" s="113">
        <v>40774.8</v>
      </c>
      <c r="L52" s="117"/>
      <c r="M52" s="117"/>
      <c r="N52" s="113"/>
      <c r="O52" s="117"/>
      <c r="P52" s="117"/>
      <c r="Q52" s="176" t="s">
        <v>377</v>
      </c>
    </row>
    <row r="53" spans="1:17" s="106" customFormat="1" ht="140.25" customHeight="1">
      <c r="A53" s="110"/>
      <c r="B53" s="116" t="s">
        <v>270</v>
      </c>
      <c r="C53" s="112">
        <f>SUM(D53,G53)</f>
        <v>86493.67</v>
      </c>
      <c r="D53" s="113">
        <v>86493.67</v>
      </c>
      <c r="E53" s="117">
        <v>4385.87</v>
      </c>
      <c r="F53" s="117">
        <v>82107.8</v>
      </c>
      <c r="G53" s="113"/>
      <c r="H53" s="117"/>
      <c r="I53" s="117"/>
      <c r="J53" s="112">
        <f>SUM(K53,N53)</f>
        <v>102592.5</v>
      </c>
      <c r="K53" s="113">
        <v>102592.5</v>
      </c>
      <c r="L53" s="117">
        <v>4308.71</v>
      </c>
      <c r="M53" s="117">
        <v>98283.79</v>
      </c>
      <c r="N53" s="113"/>
      <c r="O53" s="117"/>
      <c r="P53" s="117"/>
      <c r="Q53" s="176">
        <f t="shared" si="4"/>
        <v>1.1861272622609262</v>
      </c>
    </row>
    <row r="54" spans="1:17" s="130" customFormat="1" ht="90.75" customHeight="1">
      <c r="A54" s="129"/>
      <c r="B54" s="116" t="s">
        <v>90</v>
      </c>
      <c r="C54" s="124">
        <f>SUM(D54,G54)</f>
        <v>60038</v>
      </c>
      <c r="D54" s="125">
        <v>60038</v>
      </c>
      <c r="E54" s="125">
        <v>60038</v>
      </c>
      <c r="F54" s="117"/>
      <c r="G54" s="117"/>
      <c r="H54" s="117"/>
      <c r="I54" s="117"/>
      <c r="J54" s="124">
        <f>SUM(K54,N54)</f>
        <v>60038</v>
      </c>
      <c r="K54" s="117">
        <v>60038</v>
      </c>
      <c r="L54" s="117">
        <v>60038</v>
      </c>
      <c r="M54" s="117"/>
      <c r="N54" s="117"/>
      <c r="O54" s="117"/>
      <c r="P54" s="117"/>
      <c r="Q54" s="177">
        <f>J54/C54</f>
        <v>1</v>
      </c>
    </row>
    <row r="55" spans="1:17" s="130" customFormat="1" ht="74.25" customHeight="1">
      <c r="A55" s="129"/>
      <c r="B55" s="116" t="s">
        <v>113</v>
      </c>
      <c r="C55" s="124">
        <f t="shared" si="3"/>
        <v>249508</v>
      </c>
      <c r="D55" s="117">
        <v>249508</v>
      </c>
      <c r="E55" s="117">
        <v>249508</v>
      </c>
      <c r="F55" s="117"/>
      <c r="G55" s="117"/>
      <c r="H55" s="117"/>
      <c r="I55" s="117"/>
      <c r="J55" s="124">
        <f t="shared" si="10"/>
        <v>124752</v>
      </c>
      <c r="K55" s="117">
        <v>124752</v>
      </c>
      <c r="L55" s="117">
        <v>124752</v>
      </c>
      <c r="M55" s="117"/>
      <c r="N55" s="117"/>
      <c r="O55" s="117"/>
      <c r="P55" s="117"/>
      <c r="Q55" s="177">
        <f>J55/C55</f>
        <v>0.4999919842249547</v>
      </c>
    </row>
    <row r="56" spans="1:17" s="106" customFormat="1" ht="150" customHeight="1">
      <c r="A56" s="110"/>
      <c r="B56" s="111" t="s">
        <v>272</v>
      </c>
      <c r="C56" s="112">
        <f>SUM(D56,G56)</f>
        <v>0</v>
      </c>
      <c r="D56" s="113"/>
      <c r="E56" s="117"/>
      <c r="F56" s="113"/>
      <c r="G56" s="112">
        <v>0</v>
      </c>
      <c r="H56" s="124"/>
      <c r="I56" s="124">
        <v>0</v>
      </c>
      <c r="J56" s="112">
        <f t="shared" si="10"/>
        <v>114410</v>
      </c>
      <c r="K56" s="112"/>
      <c r="L56" s="124"/>
      <c r="M56" s="112"/>
      <c r="N56" s="112">
        <v>114410</v>
      </c>
      <c r="O56" s="124"/>
      <c r="P56" s="112">
        <v>114410</v>
      </c>
      <c r="Q56" s="176" t="s">
        <v>377</v>
      </c>
    </row>
    <row r="57" spans="1:17" s="107" customFormat="1" ht="38.25" customHeight="1">
      <c r="A57" s="167" t="s">
        <v>110</v>
      </c>
      <c r="B57" s="170" t="s">
        <v>111</v>
      </c>
      <c r="C57" s="169">
        <f t="shared" si="3"/>
        <v>2402440.9</v>
      </c>
      <c r="D57" s="171">
        <f aca="true" t="shared" si="22" ref="D57:I57">SUM(D58:D63)</f>
        <v>2402440.9</v>
      </c>
      <c r="E57" s="171">
        <f t="shared" si="22"/>
        <v>2342440.9</v>
      </c>
      <c r="F57" s="171">
        <f t="shared" si="22"/>
        <v>0</v>
      </c>
      <c r="G57" s="171">
        <f t="shared" si="22"/>
        <v>0</v>
      </c>
      <c r="H57" s="171">
        <f t="shared" si="22"/>
        <v>0</v>
      </c>
      <c r="I57" s="171">
        <f t="shared" si="22"/>
        <v>0</v>
      </c>
      <c r="J57" s="169">
        <f t="shared" si="10"/>
        <v>1383975.83</v>
      </c>
      <c r="K57" s="171">
        <f aca="true" t="shared" si="23" ref="K57:P57">SUM(K58:K63)</f>
        <v>1383975.83</v>
      </c>
      <c r="L57" s="171">
        <f t="shared" si="23"/>
        <v>1358349.6</v>
      </c>
      <c r="M57" s="171">
        <f t="shared" si="23"/>
        <v>0</v>
      </c>
      <c r="N57" s="171">
        <f t="shared" si="23"/>
        <v>0</v>
      </c>
      <c r="O57" s="171">
        <f t="shared" si="23"/>
        <v>0</v>
      </c>
      <c r="P57" s="171">
        <f t="shared" si="23"/>
        <v>0</v>
      </c>
      <c r="Q57" s="175">
        <f t="shared" si="4"/>
        <v>0.5760707079204321</v>
      </c>
    </row>
    <row r="58" spans="1:17" s="106" customFormat="1" ht="33" customHeight="1">
      <c r="A58" s="110"/>
      <c r="B58" s="111" t="s">
        <v>197</v>
      </c>
      <c r="C58" s="112">
        <f t="shared" si="3"/>
        <v>29400</v>
      </c>
      <c r="D58" s="113">
        <v>29400</v>
      </c>
      <c r="E58" s="117"/>
      <c r="F58" s="117"/>
      <c r="G58" s="114"/>
      <c r="H58" s="128"/>
      <c r="I58" s="128"/>
      <c r="J58" s="112">
        <f t="shared" si="10"/>
        <v>11885.04</v>
      </c>
      <c r="K58" s="114">
        <v>11885.04</v>
      </c>
      <c r="L58" s="128"/>
      <c r="M58" s="128"/>
      <c r="N58" s="114"/>
      <c r="O58" s="128"/>
      <c r="P58" s="128"/>
      <c r="Q58" s="176">
        <f t="shared" si="4"/>
        <v>0.40425306122448984</v>
      </c>
    </row>
    <row r="59" spans="1:17" s="106" customFormat="1" ht="33.75" customHeight="1">
      <c r="A59" s="110"/>
      <c r="B59" s="111" t="s">
        <v>112</v>
      </c>
      <c r="C59" s="112">
        <f t="shared" si="3"/>
        <v>300</v>
      </c>
      <c r="D59" s="113">
        <v>300</v>
      </c>
      <c r="E59" s="117"/>
      <c r="F59" s="117"/>
      <c r="G59" s="114"/>
      <c r="H59" s="128"/>
      <c r="I59" s="128"/>
      <c r="J59" s="112">
        <f t="shared" si="10"/>
        <v>17.18</v>
      </c>
      <c r="K59" s="114">
        <v>17.18</v>
      </c>
      <c r="L59" s="128"/>
      <c r="M59" s="128"/>
      <c r="N59" s="114"/>
      <c r="O59" s="128"/>
      <c r="P59" s="128"/>
      <c r="Q59" s="176">
        <f t="shared" si="4"/>
        <v>0.05726666666666667</v>
      </c>
    </row>
    <row r="60" spans="1:17" s="106" customFormat="1" ht="39" customHeight="1">
      <c r="A60" s="110"/>
      <c r="B60" s="111" t="s">
        <v>210</v>
      </c>
      <c r="C60" s="112">
        <f t="shared" si="3"/>
        <v>300</v>
      </c>
      <c r="D60" s="113">
        <v>300</v>
      </c>
      <c r="E60" s="117"/>
      <c r="F60" s="117"/>
      <c r="G60" s="114"/>
      <c r="H60" s="128"/>
      <c r="I60" s="128"/>
      <c r="J60" s="112">
        <f t="shared" si="10"/>
        <v>270.1</v>
      </c>
      <c r="K60" s="114">
        <v>270.1</v>
      </c>
      <c r="L60" s="128"/>
      <c r="M60" s="128"/>
      <c r="N60" s="114"/>
      <c r="O60" s="128"/>
      <c r="P60" s="128"/>
      <c r="Q60" s="176">
        <f t="shared" si="4"/>
        <v>0.9003333333333334</v>
      </c>
    </row>
    <row r="61" spans="1:17" s="130" customFormat="1" ht="101.25" customHeight="1">
      <c r="A61" s="129"/>
      <c r="B61" s="116" t="s">
        <v>90</v>
      </c>
      <c r="C61" s="124">
        <f>SUM(D61,G61)</f>
        <v>2165278.9</v>
      </c>
      <c r="D61" s="117">
        <v>2165278.9</v>
      </c>
      <c r="E61" s="117">
        <v>2165278.9</v>
      </c>
      <c r="F61" s="117"/>
      <c r="G61" s="128"/>
      <c r="H61" s="128"/>
      <c r="I61" s="128"/>
      <c r="J61" s="124">
        <f t="shared" si="10"/>
        <v>1248718.6</v>
      </c>
      <c r="K61" s="128">
        <v>1248718.6</v>
      </c>
      <c r="L61" s="128">
        <v>1248718.6</v>
      </c>
      <c r="M61" s="128"/>
      <c r="N61" s="128"/>
      <c r="O61" s="128"/>
      <c r="P61" s="128"/>
      <c r="Q61" s="177">
        <f t="shared" si="4"/>
        <v>0.5767010429926602</v>
      </c>
    </row>
    <row r="62" spans="1:17" s="130" customFormat="1" ht="62.25" customHeight="1">
      <c r="A62" s="129"/>
      <c r="B62" s="116" t="s">
        <v>113</v>
      </c>
      <c r="C62" s="124">
        <f t="shared" si="3"/>
        <v>177162</v>
      </c>
      <c r="D62" s="117">
        <v>177162</v>
      </c>
      <c r="E62" s="117">
        <v>177162</v>
      </c>
      <c r="F62" s="117"/>
      <c r="G62" s="117"/>
      <c r="H62" s="117"/>
      <c r="I62" s="117"/>
      <c r="J62" s="124">
        <f t="shared" si="10"/>
        <v>109631</v>
      </c>
      <c r="K62" s="117">
        <v>109631</v>
      </c>
      <c r="L62" s="117">
        <v>109631</v>
      </c>
      <c r="M62" s="117"/>
      <c r="N62" s="117"/>
      <c r="O62" s="117"/>
      <c r="P62" s="117"/>
      <c r="Q62" s="177">
        <f t="shared" si="4"/>
        <v>0.6188178051726668</v>
      </c>
    </row>
    <row r="63" spans="1:17" s="106" customFormat="1" ht="97.5" customHeight="1">
      <c r="A63" s="110"/>
      <c r="B63" s="111" t="s">
        <v>114</v>
      </c>
      <c r="C63" s="112">
        <f t="shared" si="3"/>
        <v>30000</v>
      </c>
      <c r="D63" s="113">
        <v>30000</v>
      </c>
      <c r="E63" s="117"/>
      <c r="F63" s="117"/>
      <c r="G63" s="113"/>
      <c r="H63" s="117"/>
      <c r="I63" s="117"/>
      <c r="J63" s="112">
        <f t="shared" si="10"/>
        <v>13453.91</v>
      </c>
      <c r="K63" s="113">
        <v>13453.91</v>
      </c>
      <c r="L63" s="117"/>
      <c r="M63" s="117"/>
      <c r="N63" s="113"/>
      <c r="O63" s="117"/>
      <c r="P63" s="117"/>
      <c r="Q63" s="176">
        <f t="shared" si="4"/>
        <v>0.44846366666666665</v>
      </c>
    </row>
    <row r="64" spans="1:17" s="143" customFormat="1" ht="78" customHeight="1">
      <c r="A64" s="167" t="s">
        <v>125</v>
      </c>
      <c r="B64" s="170" t="s">
        <v>126</v>
      </c>
      <c r="C64" s="169">
        <f>SUM(D64,G64)</f>
        <v>4658</v>
      </c>
      <c r="D64" s="171">
        <f aca="true" t="shared" si="24" ref="D64:I64">SUM(D65)</f>
        <v>4658</v>
      </c>
      <c r="E64" s="171">
        <f t="shared" si="24"/>
        <v>4658</v>
      </c>
      <c r="F64" s="171">
        <f t="shared" si="24"/>
        <v>0</v>
      </c>
      <c r="G64" s="171">
        <f t="shared" si="24"/>
        <v>0</v>
      </c>
      <c r="H64" s="171">
        <f t="shared" si="24"/>
        <v>0</v>
      </c>
      <c r="I64" s="171">
        <f t="shared" si="24"/>
        <v>0</v>
      </c>
      <c r="J64" s="169">
        <f>SUM(K64,N64)</f>
        <v>4658</v>
      </c>
      <c r="K64" s="171">
        <f aca="true" t="shared" si="25" ref="K64:P64">SUM(K65)</f>
        <v>4658</v>
      </c>
      <c r="L64" s="171">
        <f t="shared" si="25"/>
        <v>4658</v>
      </c>
      <c r="M64" s="171">
        <f t="shared" si="25"/>
        <v>0</v>
      </c>
      <c r="N64" s="171">
        <f t="shared" si="25"/>
        <v>0</v>
      </c>
      <c r="O64" s="171">
        <f t="shared" si="25"/>
        <v>0</v>
      </c>
      <c r="P64" s="171">
        <f t="shared" si="25"/>
        <v>0</v>
      </c>
      <c r="Q64" s="175">
        <f>J64/C64</f>
        <v>1</v>
      </c>
    </row>
    <row r="65" spans="1:17" s="130" customFormat="1" ht="71.25" customHeight="1">
      <c r="A65" s="129"/>
      <c r="B65" s="116" t="s">
        <v>113</v>
      </c>
      <c r="C65" s="124">
        <f>SUM(D65,G65)</f>
        <v>4658</v>
      </c>
      <c r="D65" s="117">
        <v>4658</v>
      </c>
      <c r="E65" s="117">
        <v>4658</v>
      </c>
      <c r="F65" s="117"/>
      <c r="G65" s="117"/>
      <c r="H65" s="117"/>
      <c r="I65" s="117"/>
      <c r="J65" s="124">
        <f>SUM(K65,N65)</f>
        <v>4658</v>
      </c>
      <c r="K65" s="117">
        <v>4658</v>
      </c>
      <c r="L65" s="117">
        <v>4658</v>
      </c>
      <c r="M65" s="117"/>
      <c r="N65" s="117"/>
      <c r="O65" s="117"/>
      <c r="P65" s="117"/>
      <c r="Q65" s="177">
        <f>J65/C65</f>
        <v>1</v>
      </c>
    </row>
    <row r="66" spans="1:17" s="107" customFormat="1" ht="54" customHeight="1">
      <c r="A66" s="167" t="s">
        <v>127</v>
      </c>
      <c r="B66" s="170" t="s">
        <v>128</v>
      </c>
      <c r="C66" s="169">
        <f t="shared" si="3"/>
        <v>947000</v>
      </c>
      <c r="D66" s="171">
        <f aca="true" t="shared" si="26" ref="D66:I66">SUM(D67:D69)</f>
        <v>947000</v>
      </c>
      <c r="E66" s="171">
        <f t="shared" si="26"/>
        <v>0</v>
      </c>
      <c r="F66" s="171">
        <f t="shared" si="26"/>
        <v>0</v>
      </c>
      <c r="G66" s="171">
        <f t="shared" si="26"/>
        <v>0</v>
      </c>
      <c r="H66" s="171">
        <f t="shared" si="26"/>
        <v>0</v>
      </c>
      <c r="I66" s="171">
        <f t="shared" si="26"/>
        <v>0</v>
      </c>
      <c r="J66" s="169">
        <f t="shared" si="10"/>
        <v>458361.33</v>
      </c>
      <c r="K66" s="171">
        <f aca="true" t="shared" si="27" ref="K66:P66">SUM(K67:K69)</f>
        <v>458361.33</v>
      </c>
      <c r="L66" s="171">
        <f t="shared" si="27"/>
        <v>0</v>
      </c>
      <c r="M66" s="171">
        <f t="shared" si="27"/>
        <v>0</v>
      </c>
      <c r="N66" s="171">
        <f t="shared" si="27"/>
        <v>0</v>
      </c>
      <c r="O66" s="171">
        <f t="shared" si="27"/>
        <v>0</v>
      </c>
      <c r="P66" s="171">
        <f t="shared" si="27"/>
        <v>0</v>
      </c>
      <c r="Q66" s="175">
        <f t="shared" si="4"/>
        <v>0.4840140760295671</v>
      </c>
    </row>
    <row r="67" spans="1:17" s="106" customFormat="1" ht="39" customHeight="1">
      <c r="A67" s="110"/>
      <c r="B67" s="111" t="s">
        <v>235</v>
      </c>
      <c r="C67" s="112">
        <f t="shared" si="3"/>
        <v>2000</v>
      </c>
      <c r="D67" s="113">
        <v>2000</v>
      </c>
      <c r="E67" s="117"/>
      <c r="F67" s="117"/>
      <c r="G67" s="113"/>
      <c r="H67" s="117"/>
      <c r="I67" s="117"/>
      <c r="J67" s="112">
        <f t="shared" si="10"/>
        <v>0</v>
      </c>
      <c r="K67" s="113">
        <v>0</v>
      </c>
      <c r="L67" s="117"/>
      <c r="M67" s="117"/>
      <c r="N67" s="113"/>
      <c r="O67" s="117"/>
      <c r="P67" s="117"/>
      <c r="Q67" s="176">
        <f t="shared" si="4"/>
        <v>0</v>
      </c>
    </row>
    <row r="68" spans="1:17" s="106" customFormat="1" ht="69" customHeight="1">
      <c r="A68" s="110"/>
      <c r="B68" s="111" t="s">
        <v>219</v>
      </c>
      <c r="C68" s="112">
        <f>SUM(D68,G68)</f>
        <v>915000</v>
      </c>
      <c r="D68" s="113">
        <v>915000</v>
      </c>
      <c r="E68" s="117"/>
      <c r="F68" s="117"/>
      <c r="G68" s="113"/>
      <c r="H68" s="117"/>
      <c r="I68" s="117"/>
      <c r="J68" s="112">
        <f>SUM(K68,N68)</f>
        <v>420970.18</v>
      </c>
      <c r="K68" s="113">
        <v>420970.18</v>
      </c>
      <c r="L68" s="117"/>
      <c r="M68" s="117"/>
      <c r="N68" s="113"/>
      <c r="O68" s="117"/>
      <c r="P68" s="117"/>
      <c r="Q68" s="176">
        <f>J68/C68</f>
        <v>0.4600766994535519</v>
      </c>
    </row>
    <row r="69" spans="1:17" s="106" customFormat="1" ht="33.75" customHeight="1">
      <c r="A69" s="110"/>
      <c r="B69" s="111" t="s">
        <v>218</v>
      </c>
      <c r="C69" s="112">
        <f t="shared" si="3"/>
        <v>30000</v>
      </c>
      <c r="D69" s="113">
        <v>30000</v>
      </c>
      <c r="E69" s="117"/>
      <c r="F69" s="117"/>
      <c r="G69" s="113"/>
      <c r="H69" s="117"/>
      <c r="I69" s="117"/>
      <c r="J69" s="112">
        <f t="shared" si="10"/>
        <v>37391.15</v>
      </c>
      <c r="K69" s="113">
        <v>37391.15</v>
      </c>
      <c r="L69" s="117"/>
      <c r="M69" s="117"/>
      <c r="N69" s="113"/>
      <c r="O69" s="117"/>
      <c r="P69" s="117"/>
      <c r="Q69" s="176">
        <f t="shared" si="4"/>
        <v>1.2463716666666667</v>
      </c>
    </row>
    <row r="70" spans="1:17" s="131" customFormat="1" ht="19.5" customHeight="1">
      <c r="A70" s="282" t="s">
        <v>7</v>
      </c>
      <c r="B70" s="282"/>
      <c r="C70" s="118">
        <f>SUM(D70,G70)</f>
        <v>33996174.879999995</v>
      </c>
      <c r="D70" s="118">
        <f aca="true" t="shared" si="28" ref="D70:I70">SUM(D8,D11,D13,D16,D21,D26,D28,D44,D48,D57,D64,D66)</f>
        <v>33686683.879999995</v>
      </c>
      <c r="E70" s="118">
        <f t="shared" si="28"/>
        <v>2847837.7399999998</v>
      </c>
      <c r="F70" s="118">
        <f t="shared" si="28"/>
        <v>90087.14</v>
      </c>
      <c r="G70" s="118">
        <f t="shared" si="28"/>
        <v>309491</v>
      </c>
      <c r="H70" s="118">
        <f t="shared" si="28"/>
        <v>170000</v>
      </c>
      <c r="I70" s="118">
        <f t="shared" si="28"/>
        <v>10000</v>
      </c>
      <c r="J70" s="119">
        <f t="shared" si="10"/>
        <v>18017667.699999996</v>
      </c>
      <c r="K70" s="118">
        <f>SUM(K8,K11,K13,K16,K21,K26,K28,K44,K48,K57,K64,K66)</f>
        <v>17860195.699999996</v>
      </c>
      <c r="L70" s="118">
        <f>SUM(L8,L13,L16,L21,L26,L28,L44,L48,L57,L64,L66)</f>
        <v>1714314.28</v>
      </c>
      <c r="M70" s="118">
        <f>SUM(M8,M13,M16,M21,M26,M28,M44,M48,M57,M64,M66)</f>
        <v>131435.02</v>
      </c>
      <c r="N70" s="118">
        <f>SUM(N8,N11,N13,N16,N21,N26,N28,N44,N48,N57,N64,N66)</f>
        <v>157472</v>
      </c>
      <c r="O70" s="118">
        <f>SUM(O8,O13,O16,O21,O26,O28,O44,O48,O57,O64,O66)</f>
        <v>0</v>
      </c>
      <c r="P70" s="118">
        <f>SUM(P8,P13,P16,P21,P26,P28,P44,P48,P57,P64,P66)</f>
        <v>124410</v>
      </c>
      <c r="Q70" s="175">
        <f t="shared" si="4"/>
        <v>0.5299910288024733</v>
      </c>
    </row>
    <row r="71" spans="1:17" s="105" customFormat="1" ht="9.75">
      <c r="A71" s="120"/>
      <c r="B71" s="121"/>
      <c r="C71" s="120"/>
      <c r="D71" s="120"/>
      <c r="E71" s="126"/>
      <c r="F71" s="126"/>
      <c r="G71" s="120"/>
      <c r="H71" s="126"/>
      <c r="I71" s="126"/>
      <c r="J71" s="120"/>
      <c r="K71" s="120"/>
      <c r="L71" s="126"/>
      <c r="M71" s="126"/>
      <c r="N71" s="120"/>
      <c r="O71" s="126"/>
      <c r="P71" s="126"/>
      <c r="Q71" s="120"/>
    </row>
    <row r="72" spans="1:17" s="105" customFormat="1" ht="17.25" customHeight="1">
      <c r="A72" s="122" t="s">
        <v>3</v>
      </c>
      <c r="B72" s="121"/>
      <c r="C72" s="120"/>
      <c r="D72" s="120"/>
      <c r="E72" s="126"/>
      <c r="F72" s="126"/>
      <c r="G72" s="120"/>
      <c r="H72" s="126"/>
      <c r="I72" s="126"/>
      <c r="J72" s="120"/>
      <c r="K72" s="120"/>
      <c r="L72" s="126"/>
      <c r="M72" s="126"/>
      <c r="N72" s="120"/>
      <c r="O72" s="126"/>
      <c r="P72" s="126"/>
      <c r="Q72" s="120"/>
    </row>
    <row r="73" spans="1:17" ht="230.25" customHeight="1">
      <c r="A73" s="120"/>
      <c r="B73" s="121"/>
      <c r="C73" s="120"/>
      <c r="D73" s="120"/>
      <c r="E73" s="126"/>
      <c r="F73" s="126"/>
      <c r="G73" s="120"/>
      <c r="H73" s="126"/>
      <c r="I73" s="126"/>
      <c r="J73" s="120"/>
      <c r="K73" s="120"/>
      <c r="L73" s="126"/>
      <c r="M73" s="126"/>
      <c r="N73" s="120"/>
      <c r="O73" s="126"/>
      <c r="P73" s="126"/>
      <c r="Q73" s="120"/>
    </row>
    <row r="74" spans="1:17" ht="17.25" customHeight="1">
      <c r="A74" s="79"/>
      <c r="B74" s="83"/>
      <c r="C74" s="79"/>
      <c r="D74" s="79"/>
      <c r="E74" s="405"/>
      <c r="F74" s="405"/>
      <c r="G74" s="406"/>
      <c r="H74" s="405"/>
      <c r="I74" s="405"/>
      <c r="J74" s="406"/>
      <c r="K74" s="406"/>
      <c r="L74" s="405"/>
      <c r="M74" s="405"/>
      <c r="N74" s="406"/>
      <c r="O74" s="405"/>
      <c r="P74" s="405"/>
      <c r="Q74" s="407"/>
    </row>
    <row r="75" spans="1:17" ht="12.75">
      <c r="A75" s="79"/>
      <c r="B75" s="83"/>
      <c r="C75" s="79"/>
      <c r="D75" s="79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7"/>
    </row>
    <row r="76" spans="1:17" ht="12.75">
      <c r="A76" s="79"/>
      <c r="B76" s="83"/>
      <c r="C76" s="79"/>
      <c r="D76" s="79"/>
      <c r="E76" s="127"/>
      <c r="F76" s="127"/>
      <c r="G76" s="79"/>
      <c r="H76" s="127"/>
      <c r="I76" s="127"/>
      <c r="J76" s="79"/>
      <c r="K76" s="79"/>
      <c r="L76" s="127"/>
      <c r="M76" s="127"/>
      <c r="N76" s="79"/>
      <c r="O76" s="127"/>
      <c r="P76" s="127"/>
      <c r="Q76" s="79"/>
    </row>
    <row r="77" spans="1:17" ht="12.75">
      <c r="A77" s="79"/>
      <c r="B77" s="83"/>
      <c r="C77" s="79"/>
      <c r="D77" s="79"/>
      <c r="E77" s="127"/>
      <c r="F77" s="127"/>
      <c r="G77" s="79"/>
      <c r="H77" s="127"/>
      <c r="I77" s="127"/>
      <c r="J77" s="79"/>
      <c r="K77" s="79"/>
      <c r="L77" s="127"/>
      <c r="M77" s="127"/>
      <c r="N77" s="79"/>
      <c r="O77" s="127"/>
      <c r="P77" s="127"/>
      <c r="Q77" s="79"/>
    </row>
    <row r="78" spans="1:17" ht="12.75">
      <c r="A78" s="79"/>
      <c r="B78" s="83"/>
      <c r="C78" s="79"/>
      <c r="D78" s="79"/>
      <c r="E78" s="127"/>
      <c r="F78" s="127"/>
      <c r="G78" s="79"/>
      <c r="H78" s="127"/>
      <c r="I78" s="127"/>
      <c r="J78" s="79"/>
      <c r="K78" s="79"/>
      <c r="L78" s="127"/>
      <c r="M78" s="127"/>
      <c r="N78" s="79"/>
      <c r="O78" s="127"/>
      <c r="P78" s="127"/>
      <c r="Q78" s="79"/>
    </row>
    <row r="79" spans="1:17" ht="12.75">
      <c r="A79" s="79"/>
      <c r="B79" s="83"/>
      <c r="C79" s="79"/>
      <c r="D79" s="79"/>
      <c r="E79" s="127"/>
      <c r="F79" s="127"/>
      <c r="G79" s="79"/>
      <c r="H79" s="127"/>
      <c r="I79" s="127"/>
      <c r="J79" s="79"/>
      <c r="K79" s="79"/>
      <c r="L79" s="127"/>
      <c r="M79" s="127"/>
      <c r="N79" s="79"/>
      <c r="O79" s="127"/>
      <c r="P79" s="127"/>
      <c r="Q79" s="79"/>
    </row>
    <row r="80" spans="1:17" ht="12.75">
      <c r="A80" s="79"/>
      <c r="B80" s="83"/>
      <c r="C80" s="79"/>
      <c r="D80" s="79"/>
      <c r="E80" s="127"/>
      <c r="F80" s="127"/>
      <c r="G80" s="79"/>
      <c r="H80" s="127"/>
      <c r="I80" s="127"/>
      <c r="J80" s="79"/>
      <c r="K80" s="79"/>
      <c r="L80" s="127"/>
      <c r="M80" s="127"/>
      <c r="N80" s="79"/>
      <c r="O80" s="127"/>
      <c r="P80" s="127"/>
      <c r="Q80" s="79"/>
    </row>
    <row r="81" spans="1:17" ht="12.75">
      <c r="A81" s="79"/>
      <c r="B81" s="83"/>
      <c r="C81" s="79"/>
      <c r="D81" s="79"/>
      <c r="E81" s="127"/>
      <c r="F81" s="127"/>
      <c r="G81" s="79"/>
      <c r="H81" s="127"/>
      <c r="I81" s="127"/>
      <c r="J81" s="79"/>
      <c r="K81" s="79"/>
      <c r="L81" s="127"/>
      <c r="M81" s="127"/>
      <c r="N81" s="79"/>
      <c r="O81" s="127"/>
      <c r="P81" s="127"/>
      <c r="Q81" s="79"/>
    </row>
    <row r="82" spans="1:17" ht="12.75">
      <c r="A82" s="79"/>
      <c r="B82" s="83"/>
      <c r="C82" s="79"/>
      <c r="D82" s="79"/>
      <c r="E82" s="127"/>
      <c r="F82" s="127"/>
      <c r="G82" s="79"/>
      <c r="H82" s="127"/>
      <c r="I82" s="127"/>
      <c r="J82" s="79"/>
      <c r="K82" s="79"/>
      <c r="L82" s="127"/>
      <c r="M82" s="127"/>
      <c r="N82" s="79"/>
      <c r="O82" s="127"/>
      <c r="P82" s="127"/>
      <c r="Q82" s="79"/>
    </row>
    <row r="83" spans="1:17" ht="12.75">
      <c r="A83" s="79"/>
      <c r="B83" s="83"/>
      <c r="C83" s="79"/>
      <c r="D83" s="79"/>
      <c r="E83" s="127"/>
      <c r="F83" s="127"/>
      <c r="G83" s="79"/>
      <c r="H83" s="127"/>
      <c r="I83" s="127"/>
      <c r="J83" s="79"/>
      <c r="K83" s="79"/>
      <c r="L83" s="127"/>
      <c r="M83" s="127"/>
      <c r="N83" s="79"/>
      <c r="O83" s="127"/>
      <c r="P83" s="127"/>
      <c r="Q83" s="79"/>
    </row>
    <row r="84" spans="1:17" ht="12.75">
      <c r="A84" s="79"/>
      <c r="B84" s="83"/>
      <c r="C84" s="79"/>
      <c r="D84" s="79"/>
      <c r="E84" s="127"/>
      <c r="F84" s="127"/>
      <c r="G84" s="79"/>
      <c r="H84" s="127"/>
      <c r="I84" s="127"/>
      <c r="J84" s="79"/>
      <c r="K84" s="79"/>
      <c r="L84" s="127"/>
      <c r="M84" s="127"/>
      <c r="N84" s="79"/>
      <c r="O84" s="127"/>
      <c r="P84" s="127"/>
      <c r="Q84" s="79"/>
    </row>
    <row r="85" spans="1:17" ht="12.75">
      <c r="A85" s="79"/>
      <c r="B85" s="83"/>
      <c r="C85" s="79"/>
      <c r="D85" s="79"/>
      <c r="E85" s="127"/>
      <c r="F85" s="127"/>
      <c r="G85" s="79"/>
      <c r="H85" s="127"/>
      <c r="I85" s="127"/>
      <c r="J85" s="79"/>
      <c r="K85" s="79"/>
      <c r="L85" s="127"/>
      <c r="M85" s="127"/>
      <c r="N85" s="79"/>
      <c r="O85" s="127"/>
      <c r="P85" s="127"/>
      <c r="Q85" s="79"/>
    </row>
    <row r="86" spans="1:17" ht="12.75">
      <c r="A86" s="79"/>
      <c r="B86" s="83"/>
      <c r="C86" s="79"/>
      <c r="D86" s="79"/>
      <c r="E86" s="127"/>
      <c r="F86" s="127"/>
      <c r="G86" s="79"/>
      <c r="H86" s="127"/>
      <c r="I86" s="127"/>
      <c r="J86" s="79"/>
      <c r="K86" s="79"/>
      <c r="L86" s="127"/>
      <c r="M86" s="127"/>
      <c r="N86" s="79"/>
      <c r="O86" s="127"/>
      <c r="P86" s="127"/>
      <c r="Q86" s="79"/>
    </row>
    <row r="87" spans="1:17" ht="12.75">
      <c r="A87" s="79"/>
      <c r="B87" s="83"/>
      <c r="C87" s="79"/>
      <c r="D87" s="79"/>
      <c r="E87" s="127"/>
      <c r="F87" s="127"/>
      <c r="G87" s="79"/>
      <c r="H87" s="127"/>
      <c r="I87" s="127"/>
      <c r="J87" s="79"/>
      <c r="K87" s="79"/>
      <c r="L87" s="127"/>
      <c r="M87" s="127"/>
      <c r="N87" s="79"/>
      <c r="O87" s="127"/>
      <c r="P87" s="127"/>
      <c r="Q87" s="79"/>
    </row>
    <row r="88" spans="1:17" ht="12.75">
      <c r="A88" s="79"/>
      <c r="B88" s="83"/>
      <c r="C88" s="79"/>
      <c r="D88" s="79"/>
      <c r="E88" s="127"/>
      <c r="F88" s="127"/>
      <c r="G88" s="79"/>
      <c r="H88" s="127"/>
      <c r="I88" s="127"/>
      <c r="J88" s="79"/>
      <c r="K88" s="79"/>
      <c r="L88" s="127"/>
      <c r="M88" s="127"/>
      <c r="N88" s="79"/>
      <c r="O88" s="127"/>
      <c r="P88" s="127"/>
      <c r="Q88" s="79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</sheetData>
  <sheetProtection/>
  <mergeCells count="18">
    <mergeCell ref="A70:B70"/>
    <mergeCell ref="Q3:Q6"/>
    <mergeCell ref="J3:P3"/>
    <mergeCell ref="J4:J6"/>
    <mergeCell ref="K4:P4"/>
    <mergeCell ref="H5:I5"/>
    <mergeCell ref="E5:F5"/>
    <mergeCell ref="G5:G6"/>
    <mergeCell ref="A3:A6"/>
    <mergeCell ref="B3:B6"/>
    <mergeCell ref="K5:K6"/>
    <mergeCell ref="L5:M5"/>
    <mergeCell ref="N5:N6"/>
    <mergeCell ref="O5:P5"/>
    <mergeCell ref="C3:I3"/>
    <mergeCell ref="D4:I4"/>
    <mergeCell ref="C4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421875" style="2" customWidth="1"/>
    <col min="2" max="2" width="33.8515625" style="2" customWidth="1"/>
    <col min="3" max="3" width="12.140625" style="2" customWidth="1"/>
    <col min="4" max="4" width="17.140625" style="2" customWidth="1"/>
    <col min="5" max="5" width="15.00390625" style="2" customWidth="1"/>
    <col min="6" max="16384" width="9.140625" style="2" customWidth="1"/>
  </cols>
  <sheetData>
    <row r="1" ht="17.25" customHeight="1">
      <c r="A1" s="174" t="s">
        <v>209</v>
      </c>
    </row>
    <row r="2" ht="12.75" customHeight="1"/>
    <row r="3" ht="29.25" customHeight="1"/>
    <row r="4" spans="1:4" ht="27" customHeight="1">
      <c r="A4" s="294" t="s">
        <v>257</v>
      </c>
      <c r="B4" s="294"/>
      <c r="C4" s="294"/>
      <c r="D4" s="294"/>
    </row>
    <row r="5" ht="13.5" customHeight="1">
      <c r="A5" s="7"/>
    </row>
    <row r="6" ht="12.75">
      <c r="D6" s="8"/>
    </row>
    <row r="7" spans="1:5" ht="15" customHeight="1">
      <c r="A7" s="295" t="s">
        <v>10</v>
      </c>
      <c r="B7" s="295" t="s">
        <v>11</v>
      </c>
      <c r="C7" s="289" t="s">
        <v>12</v>
      </c>
      <c r="D7" s="289" t="s">
        <v>258</v>
      </c>
      <c r="E7" s="289" t="s">
        <v>259</v>
      </c>
    </row>
    <row r="8" spans="1:5" ht="15" customHeight="1">
      <c r="A8" s="295"/>
      <c r="B8" s="295"/>
      <c r="C8" s="295"/>
      <c r="D8" s="289"/>
      <c r="E8" s="289"/>
    </row>
    <row r="9" spans="1:5" ht="15.75" customHeight="1">
      <c r="A9" s="295"/>
      <c r="B9" s="295"/>
      <c r="C9" s="295"/>
      <c r="D9" s="289"/>
      <c r="E9" s="289"/>
    </row>
    <row r="10" spans="1:5" s="9" customFormat="1" ht="19.5" customHeight="1">
      <c r="A10" s="44">
        <v>1</v>
      </c>
      <c r="B10" s="44">
        <v>2</v>
      </c>
      <c r="C10" s="44">
        <v>3</v>
      </c>
      <c r="D10" s="45">
        <v>4</v>
      </c>
      <c r="E10" s="45">
        <v>5</v>
      </c>
    </row>
    <row r="11" spans="1:5" s="12" customFormat="1" ht="13.5" customHeight="1">
      <c r="A11" s="10" t="s">
        <v>13</v>
      </c>
      <c r="B11" s="11" t="s">
        <v>14</v>
      </c>
      <c r="C11" s="10"/>
      <c r="D11" s="86">
        <v>33996174.88</v>
      </c>
      <c r="E11" s="91">
        <v>18017667.7</v>
      </c>
    </row>
    <row r="12" spans="1:5" ht="15.75" customHeight="1">
      <c r="A12" s="10" t="s">
        <v>15</v>
      </c>
      <c r="B12" s="11" t="s">
        <v>16</v>
      </c>
      <c r="C12" s="10"/>
      <c r="D12" s="86">
        <v>34101174.88</v>
      </c>
      <c r="E12" s="91">
        <v>14806907.83</v>
      </c>
    </row>
    <row r="13" spans="1:5" ht="14.25" customHeight="1">
      <c r="A13" s="10" t="s">
        <v>17</v>
      </c>
      <c r="B13" s="11" t="s">
        <v>18</v>
      </c>
      <c r="C13" s="13"/>
      <c r="D13" s="87">
        <v>-105000</v>
      </c>
      <c r="E13" s="92">
        <v>3210759.87</v>
      </c>
    </row>
    <row r="14" spans="1:5" ht="18.75" customHeight="1">
      <c r="A14" s="290" t="s">
        <v>19</v>
      </c>
      <c r="B14" s="291"/>
      <c r="C14" s="13"/>
      <c r="D14" s="87">
        <f>SUM(D15:D22)</f>
        <v>1755000</v>
      </c>
      <c r="E14" s="87">
        <f>SUM(E15:E22)</f>
        <v>1119714.12</v>
      </c>
    </row>
    <row r="15" spans="1:5" ht="21.75" customHeight="1">
      <c r="A15" s="10" t="s">
        <v>13</v>
      </c>
      <c r="B15" s="14" t="s">
        <v>20</v>
      </c>
      <c r="C15" s="10" t="s">
        <v>21</v>
      </c>
      <c r="D15" s="87">
        <v>1000000</v>
      </c>
      <c r="E15" s="92">
        <v>0</v>
      </c>
    </row>
    <row r="16" spans="1:5" ht="18.75" customHeight="1">
      <c r="A16" s="15" t="s">
        <v>15</v>
      </c>
      <c r="B16" s="13" t="s">
        <v>22</v>
      </c>
      <c r="C16" s="10" t="s">
        <v>21</v>
      </c>
      <c r="D16" s="88"/>
      <c r="E16" s="93"/>
    </row>
    <row r="17" spans="1:5" ht="54" customHeight="1">
      <c r="A17" s="10" t="s">
        <v>17</v>
      </c>
      <c r="B17" s="16" t="s">
        <v>23</v>
      </c>
      <c r="C17" s="10" t="s">
        <v>24</v>
      </c>
      <c r="D17" s="87"/>
      <c r="E17" s="92"/>
    </row>
    <row r="18" spans="1:5" ht="15.75" customHeight="1">
      <c r="A18" s="15" t="s">
        <v>25</v>
      </c>
      <c r="B18" s="13" t="s">
        <v>26</v>
      </c>
      <c r="C18" s="10" t="s">
        <v>27</v>
      </c>
      <c r="D18" s="87"/>
      <c r="E18" s="92"/>
    </row>
    <row r="19" spans="1:5" ht="15" customHeight="1">
      <c r="A19" s="10" t="s">
        <v>28</v>
      </c>
      <c r="B19" s="13" t="s">
        <v>29</v>
      </c>
      <c r="C19" s="10" t="s">
        <v>30</v>
      </c>
      <c r="D19" s="87"/>
      <c r="E19" s="92"/>
    </row>
    <row r="20" spans="1:5" ht="16.5" customHeight="1">
      <c r="A20" s="15" t="s">
        <v>31</v>
      </c>
      <c r="B20" s="13" t="s">
        <v>32</v>
      </c>
      <c r="C20" s="10" t="s">
        <v>33</v>
      </c>
      <c r="D20" s="89">
        <v>0</v>
      </c>
      <c r="E20" s="94">
        <v>0</v>
      </c>
    </row>
    <row r="21" spans="1:5" ht="15" customHeight="1">
      <c r="A21" s="10" t="s">
        <v>34</v>
      </c>
      <c r="B21" s="13" t="s">
        <v>35</v>
      </c>
      <c r="C21" s="10" t="s">
        <v>36</v>
      </c>
      <c r="D21" s="87"/>
      <c r="E21" s="92"/>
    </row>
    <row r="22" spans="1:5" ht="15" customHeight="1">
      <c r="A22" s="10" t="s">
        <v>37</v>
      </c>
      <c r="B22" s="17" t="s">
        <v>38</v>
      </c>
      <c r="C22" s="10" t="s">
        <v>226</v>
      </c>
      <c r="D22" s="87">
        <v>755000</v>
      </c>
      <c r="E22" s="92">
        <v>1119714.12</v>
      </c>
    </row>
    <row r="23" spans="1:5" ht="18.75" customHeight="1">
      <c r="A23" s="290" t="s">
        <v>39</v>
      </c>
      <c r="B23" s="291"/>
      <c r="C23" s="10"/>
      <c r="D23" s="87">
        <f>SUM(D24:D30)</f>
        <v>1650000</v>
      </c>
      <c r="E23" s="87">
        <f>SUM(E24:E30)</f>
        <v>825000</v>
      </c>
    </row>
    <row r="24" spans="1:5" ht="16.5" customHeight="1">
      <c r="A24" s="10" t="s">
        <v>13</v>
      </c>
      <c r="B24" s="13" t="s">
        <v>40</v>
      </c>
      <c r="C24" s="10" t="s">
        <v>41</v>
      </c>
      <c r="D24" s="87">
        <v>1650000</v>
      </c>
      <c r="E24" s="92">
        <v>825000</v>
      </c>
    </row>
    <row r="25" spans="1:5" ht="18" customHeight="1">
      <c r="A25" s="15" t="s">
        <v>15</v>
      </c>
      <c r="B25" s="18" t="s">
        <v>42</v>
      </c>
      <c r="C25" s="15" t="s">
        <v>41</v>
      </c>
      <c r="D25" s="88"/>
      <c r="E25" s="93"/>
    </row>
    <row r="26" spans="1:5" ht="60" customHeight="1">
      <c r="A26" s="10" t="s">
        <v>17</v>
      </c>
      <c r="B26" s="19" t="s">
        <v>43</v>
      </c>
      <c r="C26" s="10" t="s">
        <v>44</v>
      </c>
      <c r="D26" s="87"/>
      <c r="E26" s="92"/>
    </row>
    <row r="27" spans="1:5" ht="14.25" customHeight="1">
      <c r="A27" s="15" t="s">
        <v>25</v>
      </c>
      <c r="B27" s="18" t="s">
        <v>45</v>
      </c>
      <c r="C27" s="15" t="s">
        <v>46</v>
      </c>
      <c r="D27" s="88"/>
      <c r="E27" s="93"/>
    </row>
    <row r="28" spans="1:5" ht="15.75" customHeight="1">
      <c r="A28" s="10" t="s">
        <v>28</v>
      </c>
      <c r="B28" s="13" t="s">
        <v>47</v>
      </c>
      <c r="C28" s="10" t="s">
        <v>48</v>
      </c>
      <c r="D28" s="87"/>
      <c r="E28" s="92"/>
    </row>
    <row r="29" spans="1:5" ht="15" customHeight="1">
      <c r="A29" s="20" t="s">
        <v>31</v>
      </c>
      <c r="B29" s="17" t="s">
        <v>49</v>
      </c>
      <c r="C29" s="20" t="s">
        <v>50</v>
      </c>
      <c r="D29" s="89"/>
      <c r="E29" s="94"/>
    </row>
    <row r="30" spans="1:6" ht="16.5" customHeight="1">
      <c r="A30" s="20" t="s">
        <v>34</v>
      </c>
      <c r="B30" s="17" t="s">
        <v>51</v>
      </c>
      <c r="C30" s="21" t="s">
        <v>52</v>
      </c>
      <c r="D30" s="90"/>
      <c r="E30" s="95"/>
      <c r="F30" s="22"/>
    </row>
    <row r="31" spans="1:3" ht="12.75">
      <c r="A31" s="23"/>
      <c r="B31" s="24"/>
      <c r="C31" s="25"/>
    </row>
    <row r="32" spans="1:4" ht="51.75" customHeight="1">
      <c r="A32" s="26"/>
      <c r="B32" s="292"/>
      <c r="C32" s="293"/>
      <c r="D32" s="293"/>
    </row>
  </sheetData>
  <sheetProtection/>
  <mergeCells count="9">
    <mergeCell ref="E7:E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O3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.140625" style="2" customWidth="1"/>
    <col min="2" max="2" width="7.28125" style="2" customWidth="1"/>
    <col min="3" max="3" width="26.140625" style="2" customWidth="1"/>
    <col min="4" max="4" width="11.57421875" style="2" customWidth="1"/>
    <col min="5" max="5" width="11.7109375" style="2" customWidth="1"/>
    <col min="6" max="6" width="11.421875" style="2" customWidth="1"/>
    <col min="7" max="7" width="7.7109375" style="0" customWidth="1"/>
    <col min="8" max="8" width="11.7109375" style="0" bestFit="1" customWidth="1"/>
    <col min="9" max="9" width="11.8515625" style="0" customWidth="1"/>
    <col min="10" max="10" width="12.421875" style="0" customWidth="1"/>
    <col min="11" max="11" width="7.421875" style="0" customWidth="1"/>
    <col min="12" max="12" width="8.7109375" style="0" customWidth="1"/>
  </cols>
  <sheetData>
    <row r="1" ht="12.75">
      <c r="E1" s="2" t="s">
        <v>202</v>
      </c>
    </row>
    <row r="2" ht="12.75">
      <c r="E2" s="2" t="s">
        <v>203</v>
      </c>
    </row>
    <row r="3" spans="1:7" ht="48.75" customHeight="1">
      <c r="A3" s="296" t="s">
        <v>58</v>
      </c>
      <c r="B3" s="296"/>
      <c r="C3" s="296"/>
      <c r="D3" s="296"/>
      <c r="E3" s="296"/>
      <c r="F3" s="296"/>
      <c r="G3" s="296"/>
    </row>
    <row r="4" spans="1:12" ht="12.75">
      <c r="A4" s="297" t="s">
        <v>0</v>
      </c>
      <c r="B4" s="297" t="s">
        <v>4</v>
      </c>
      <c r="C4" s="297" t="s">
        <v>55</v>
      </c>
      <c r="D4" s="297" t="s">
        <v>255</v>
      </c>
      <c r="E4" s="297"/>
      <c r="F4" s="297"/>
      <c r="G4" s="297"/>
      <c r="H4" s="299" t="s">
        <v>260</v>
      </c>
      <c r="I4" s="299"/>
      <c r="J4" s="299"/>
      <c r="K4" s="299"/>
      <c r="L4" s="300" t="s">
        <v>199</v>
      </c>
    </row>
    <row r="5" spans="1:12" s="28" customFormat="1" ht="20.25" customHeight="1">
      <c r="A5" s="298"/>
      <c r="B5" s="298"/>
      <c r="C5" s="298"/>
      <c r="D5" s="297" t="s">
        <v>53</v>
      </c>
      <c r="E5" s="297" t="s">
        <v>59</v>
      </c>
      <c r="F5" s="297" t="s">
        <v>54</v>
      </c>
      <c r="G5" s="297"/>
      <c r="H5" s="297" t="s">
        <v>53</v>
      </c>
      <c r="I5" s="297" t="s">
        <v>59</v>
      </c>
      <c r="J5" s="297" t="s">
        <v>54</v>
      </c>
      <c r="K5" s="297"/>
      <c r="L5" s="301"/>
    </row>
    <row r="6" spans="1:12" s="28" customFormat="1" ht="65.25" customHeight="1">
      <c r="A6" s="298"/>
      <c r="B6" s="298"/>
      <c r="C6" s="298"/>
      <c r="D6" s="297"/>
      <c r="E6" s="297"/>
      <c r="F6" s="245" t="s">
        <v>56</v>
      </c>
      <c r="G6" s="245" t="s">
        <v>57</v>
      </c>
      <c r="H6" s="297"/>
      <c r="I6" s="297"/>
      <c r="J6" s="245" t="s">
        <v>56</v>
      </c>
      <c r="K6" s="245" t="s">
        <v>57</v>
      </c>
      <c r="L6" s="301"/>
    </row>
    <row r="7" spans="1:12" ht="17.25" customHeight="1">
      <c r="A7" s="246">
        <v>1</v>
      </c>
      <c r="B7" s="246">
        <v>2</v>
      </c>
      <c r="C7" s="246">
        <v>3</v>
      </c>
      <c r="D7" s="246">
        <v>4</v>
      </c>
      <c r="E7" s="246">
        <v>5</v>
      </c>
      <c r="F7" s="246">
        <v>6</v>
      </c>
      <c r="G7" s="246">
        <v>7</v>
      </c>
      <c r="H7" s="246">
        <v>8</v>
      </c>
      <c r="I7" s="246">
        <v>9</v>
      </c>
      <c r="J7" s="246">
        <v>10</v>
      </c>
      <c r="K7" s="246">
        <v>11</v>
      </c>
      <c r="L7" s="246">
        <v>12</v>
      </c>
    </row>
    <row r="8" spans="1:12" s="60" customFormat="1" ht="80.25" customHeight="1">
      <c r="A8" s="225" t="s">
        <v>83</v>
      </c>
      <c r="B8" s="225" t="s">
        <v>198</v>
      </c>
      <c r="C8" s="226" t="s">
        <v>90</v>
      </c>
      <c r="D8" s="233">
        <v>95742.97</v>
      </c>
      <c r="E8" s="234"/>
      <c r="F8" s="234"/>
      <c r="G8" s="238"/>
      <c r="H8" s="233">
        <v>95742.97</v>
      </c>
      <c r="I8" s="240"/>
      <c r="J8" s="240"/>
      <c r="K8" s="238"/>
      <c r="L8" s="242">
        <f>H8/D8</f>
        <v>1</v>
      </c>
    </row>
    <row r="9" spans="1:12" s="59" customFormat="1" ht="24" customHeight="1">
      <c r="A9" s="225" t="s">
        <v>179</v>
      </c>
      <c r="B9" s="227" t="s">
        <v>198</v>
      </c>
      <c r="C9" s="228" t="s">
        <v>124</v>
      </c>
      <c r="D9" s="234"/>
      <c r="E9" s="235">
        <v>95742.97</v>
      </c>
      <c r="F9" s="235">
        <v>95742.97</v>
      </c>
      <c r="G9" s="235">
        <v>0</v>
      </c>
      <c r="H9" s="240"/>
      <c r="I9" s="235">
        <v>95726.62</v>
      </c>
      <c r="J9" s="235">
        <v>95726.62</v>
      </c>
      <c r="K9" s="235">
        <v>0</v>
      </c>
      <c r="L9" s="243">
        <f>I9/E9</f>
        <v>0.9998292302818682</v>
      </c>
    </row>
    <row r="10" spans="1:12" s="1" customFormat="1" ht="79.5" customHeight="1">
      <c r="A10" s="229">
        <v>750</v>
      </c>
      <c r="B10" s="229">
        <v>75011</v>
      </c>
      <c r="C10" s="226" t="s">
        <v>90</v>
      </c>
      <c r="D10" s="233">
        <v>52383</v>
      </c>
      <c r="E10" s="234"/>
      <c r="F10" s="234"/>
      <c r="G10" s="238"/>
      <c r="H10" s="233">
        <v>28582</v>
      </c>
      <c r="I10" s="240"/>
      <c r="J10" s="240"/>
      <c r="K10" s="238"/>
      <c r="L10" s="242">
        <f>H10/D10</f>
        <v>0.5456350342668423</v>
      </c>
    </row>
    <row r="11" spans="1:12" ht="29.25" customHeight="1">
      <c r="A11" s="229" t="s">
        <v>179</v>
      </c>
      <c r="B11" s="230">
        <v>75011</v>
      </c>
      <c r="C11" s="231" t="s">
        <v>132</v>
      </c>
      <c r="D11" s="234"/>
      <c r="E11" s="235">
        <v>52383</v>
      </c>
      <c r="F11" s="235">
        <v>52383</v>
      </c>
      <c r="G11" s="235">
        <v>0</v>
      </c>
      <c r="H11" s="240"/>
      <c r="I11" s="235">
        <v>28582</v>
      </c>
      <c r="J11" s="235">
        <v>28582</v>
      </c>
      <c r="K11" s="235">
        <v>0</v>
      </c>
      <c r="L11" s="243">
        <f>I11/E11</f>
        <v>0.5456350342668423</v>
      </c>
    </row>
    <row r="12" spans="1:12" s="1" customFormat="1" ht="77.25" customHeight="1">
      <c r="A12" s="229">
        <v>751</v>
      </c>
      <c r="B12" s="229">
        <v>75101</v>
      </c>
      <c r="C12" s="226" t="s">
        <v>90</v>
      </c>
      <c r="D12" s="233">
        <v>1683</v>
      </c>
      <c r="E12" s="233"/>
      <c r="F12" s="233"/>
      <c r="G12" s="239"/>
      <c r="H12" s="233">
        <v>885</v>
      </c>
      <c r="I12" s="240"/>
      <c r="J12" s="240"/>
      <c r="K12" s="239"/>
      <c r="L12" s="242">
        <f>H12/D12</f>
        <v>0.5258467023172906</v>
      </c>
    </row>
    <row r="13" spans="1:12" s="1" customFormat="1" ht="26.25" customHeight="1">
      <c r="A13" s="229" t="s">
        <v>179</v>
      </c>
      <c r="B13" s="230">
        <v>75101</v>
      </c>
      <c r="C13" s="231" t="s">
        <v>310</v>
      </c>
      <c r="D13" s="233"/>
      <c r="E13" s="235">
        <f>SUM(F13:G13)</f>
        <v>1683</v>
      </c>
      <c r="F13" s="235">
        <v>1683</v>
      </c>
      <c r="G13" s="235">
        <v>0</v>
      </c>
      <c r="H13" s="240"/>
      <c r="I13" s="235">
        <v>0</v>
      </c>
      <c r="J13" s="235">
        <v>0</v>
      </c>
      <c r="K13" s="235">
        <v>0</v>
      </c>
      <c r="L13" s="242">
        <f>I13/E13</f>
        <v>0</v>
      </c>
    </row>
    <row r="14" spans="1:15" s="1" customFormat="1" ht="80.25" customHeight="1">
      <c r="A14" s="229">
        <v>751</v>
      </c>
      <c r="B14" s="229">
        <v>75107</v>
      </c>
      <c r="C14" s="226" t="s">
        <v>90</v>
      </c>
      <c r="D14" s="233">
        <v>36998</v>
      </c>
      <c r="E14" s="233"/>
      <c r="F14" s="233"/>
      <c r="G14" s="239"/>
      <c r="H14" s="233">
        <v>36998</v>
      </c>
      <c r="I14" s="240"/>
      <c r="J14" s="240"/>
      <c r="K14" s="239"/>
      <c r="L14" s="242">
        <f>H14/D14</f>
        <v>1</v>
      </c>
      <c r="O14" s="1" t="s">
        <v>201</v>
      </c>
    </row>
    <row r="15" spans="1:12" ht="29.25" customHeight="1">
      <c r="A15" s="229" t="s">
        <v>179</v>
      </c>
      <c r="B15" s="230">
        <v>75107</v>
      </c>
      <c r="C15" s="231" t="s">
        <v>311</v>
      </c>
      <c r="D15" s="233"/>
      <c r="E15" s="235">
        <v>36998</v>
      </c>
      <c r="F15" s="235">
        <v>36998</v>
      </c>
      <c r="G15" s="235">
        <v>0</v>
      </c>
      <c r="H15" s="240"/>
      <c r="I15" s="235">
        <v>32303.18</v>
      </c>
      <c r="J15" s="235">
        <v>32303.18</v>
      </c>
      <c r="K15" s="235">
        <v>0</v>
      </c>
      <c r="L15" s="243">
        <f>I15/E15</f>
        <v>0.8731061138439916</v>
      </c>
    </row>
    <row r="16" spans="1:12" s="1" customFormat="1" ht="76.5" customHeight="1">
      <c r="A16" s="229">
        <v>801</v>
      </c>
      <c r="B16" s="229">
        <v>80101</v>
      </c>
      <c r="C16" s="226" t="s">
        <v>90</v>
      </c>
      <c r="D16" s="233">
        <v>40652</v>
      </c>
      <c r="E16" s="233"/>
      <c r="F16" s="233"/>
      <c r="G16" s="233"/>
      <c r="H16" s="233">
        <v>40652</v>
      </c>
      <c r="I16" s="240"/>
      <c r="J16" s="240"/>
      <c r="K16" s="233"/>
      <c r="L16" s="242">
        <f>H16/D16</f>
        <v>1</v>
      </c>
    </row>
    <row r="17" spans="1:12" ht="29.25" customHeight="1">
      <c r="A17" s="229" t="s">
        <v>179</v>
      </c>
      <c r="B17" s="230">
        <v>80101</v>
      </c>
      <c r="C17" s="231" t="s">
        <v>120</v>
      </c>
      <c r="D17" s="233"/>
      <c r="E17" s="235">
        <v>40652</v>
      </c>
      <c r="F17" s="235">
        <v>40652</v>
      </c>
      <c r="G17" s="235">
        <v>0</v>
      </c>
      <c r="H17" s="240"/>
      <c r="I17" s="235">
        <v>0</v>
      </c>
      <c r="J17" s="235">
        <v>0</v>
      </c>
      <c r="K17" s="235">
        <v>0</v>
      </c>
      <c r="L17" s="243">
        <f>I17/E17</f>
        <v>0</v>
      </c>
    </row>
    <row r="18" spans="1:12" s="1" customFormat="1" ht="81" customHeight="1">
      <c r="A18" s="229">
        <v>801</v>
      </c>
      <c r="B18" s="229">
        <v>80110</v>
      </c>
      <c r="C18" s="226" t="s">
        <v>90</v>
      </c>
      <c r="D18" s="233">
        <v>19161</v>
      </c>
      <c r="E18" s="233"/>
      <c r="F18" s="233"/>
      <c r="G18" s="233"/>
      <c r="H18" s="233">
        <v>19161</v>
      </c>
      <c r="I18" s="240"/>
      <c r="J18" s="240"/>
      <c r="K18" s="233"/>
      <c r="L18" s="242">
        <f>H18/D18</f>
        <v>1</v>
      </c>
    </row>
    <row r="19" spans="1:12" ht="28.5" customHeight="1">
      <c r="A19" s="229"/>
      <c r="B19" s="230">
        <v>80110</v>
      </c>
      <c r="C19" s="231" t="s">
        <v>121</v>
      </c>
      <c r="D19" s="233"/>
      <c r="E19" s="235">
        <v>19161</v>
      </c>
      <c r="F19" s="235">
        <v>19161</v>
      </c>
      <c r="G19" s="235">
        <v>0</v>
      </c>
      <c r="H19" s="240"/>
      <c r="I19" s="235">
        <v>0</v>
      </c>
      <c r="J19" s="235">
        <v>0</v>
      </c>
      <c r="K19" s="235">
        <v>0</v>
      </c>
      <c r="L19" s="243">
        <f>I19/E19</f>
        <v>0</v>
      </c>
    </row>
    <row r="20" spans="1:12" s="1" customFormat="1" ht="81" customHeight="1">
      <c r="A20" s="229">
        <v>801</v>
      </c>
      <c r="B20" s="229">
        <v>80150</v>
      </c>
      <c r="C20" s="226" t="s">
        <v>90</v>
      </c>
      <c r="D20" s="233">
        <v>225</v>
      </c>
      <c r="E20" s="233"/>
      <c r="F20" s="233"/>
      <c r="G20" s="233"/>
      <c r="H20" s="233">
        <v>225</v>
      </c>
      <c r="I20" s="240"/>
      <c r="J20" s="240"/>
      <c r="K20" s="233"/>
      <c r="L20" s="242">
        <f>H20/D20</f>
        <v>1</v>
      </c>
    </row>
    <row r="21" spans="1:12" ht="75" customHeight="1">
      <c r="A21" s="229" t="s">
        <v>179</v>
      </c>
      <c r="B21" s="230">
        <v>80150</v>
      </c>
      <c r="C21" s="231" t="s">
        <v>312</v>
      </c>
      <c r="D21" s="233"/>
      <c r="E21" s="235">
        <v>225</v>
      </c>
      <c r="F21" s="235">
        <v>225</v>
      </c>
      <c r="G21" s="235">
        <v>0</v>
      </c>
      <c r="H21" s="240"/>
      <c r="I21" s="235">
        <v>0</v>
      </c>
      <c r="J21" s="235">
        <v>0</v>
      </c>
      <c r="K21" s="235">
        <v>0</v>
      </c>
      <c r="L21" s="243">
        <f>I21/E21</f>
        <v>0</v>
      </c>
    </row>
    <row r="22" spans="1:12" s="1" customFormat="1" ht="81" customHeight="1">
      <c r="A22" s="229">
        <v>852</v>
      </c>
      <c r="B22" s="229">
        <v>85212</v>
      </c>
      <c r="C22" s="226" t="s">
        <v>90</v>
      </c>
      <c r="D22" s="233">
        <v>2135000</v>
      </c>
      <c r="E22" s="233"/>
      <c r="F22" s="233"/>
      <c r="G22" s="233"/>
      <c r="H22" s="233">
        <v>1230000</v>
      </c>
      <c r="I22" s="240"/>
      <c r="J22" s="240"/>
      <c r="K22" s="233"/>
      <c r="L22" s="242">
        <f>H22/D22</f>
        <v>0.5761124121779859</v>
      </c>
    </row>
    <row r="23" spans="1:12" ht="90" customHeight="1">
      <c r="A23" s="229" t="s">
        <v>179</v>
      </c>
      <c r="B23" s="230">
        <v>85212</v>
      </c>
      <c r="C23" s="232" t="s">
        <v>313</v>
      </c>
      <c r="D23" s="233"/>
      <c r="E23" s="235">
        <v>2135000</v>
      </c>
      <c r="F23" s="235">
        <v>2135000</v>
      </c>
      <c r="G23" s="235">
        <v>0</v>
      </c>
      <c r="H23" s="240"/>
      <c r="I23" s="235">
        <v>1222321.09</v>
      </c>
      <c r="J23" s="235">
        <v>1222321.09</v>
      </c>
      <c r="K23" s="235">
        <v>0</v>
      </c>
      <c r="L23" s="243">
        <f>I23/E23</f>
        <v>0.5725157330210773</v>
      </c>
    </row>
    <row r="24" spans="1:12" s="1" customFormat="1" ht="81.75" customHeight="1">
      <c r="A24" s="229">
        <v>852</v>
      </c>
      <c r="B24" s="229">
        <v>85213</v>
      </c>
      <c r="C24" s="226" t="s">
        <v>90</v>
      </c>
      <c r="D24" s="233">
        <v>11600</v>
      </c>
      <c r="E24" s="233"/>
      <c r="F24" s="233"/>
      <c r="G24" s="233"/>
      <c r="H24" s="233">
        <v>8640</v>
      </c>
      <c r="I24" s="240"/>
      <c r="J24" s="240"/>
      <c r="K24" s="233"/>
      <c r="L24" s="242">
        <f>H24/D24</f>
        <v>0.7448275862068966</v>
      </c>
    </row>
    <row r="25" spans="1:12" ht="49.5" customHeight="1">
      <c r="A25" s="229" t="s">
        <v>179</v>
      </c>
      <c r="B25" s="230">
        <v>85213</v>
      </c>
      <c r="C25" s="228" t="s">
        <v>220</v>
      </c>
      <c r="D25" s="233"/>
      <c r="E25" s="235">
        <v>11600</v>
      </c>
      <c r="F25" s="235">
        <v>11600</v>
      </c>
      <c r="G25" s="235">
        <v>0</v>
      </c>
      <c r="H25" s="240"/>
      <c r="I25" s="235">
        <v>8532</v>
      </c>
      <c r="J25" s="235">
        <v>8532</v>
      </c>
      <c r="K25" s="235">
        <v>0</v>
      </c>
      <c r="L25" s="243">
        <f>I25/E25</f>
        <v>0.7355172413793103</v>
      </c>
    </row>
    <row r="26" spans="1:12" s="1" customFormat="1" ht="60" customHeight="1">
      <c r="A26" s="229">
        <v>852</v>
      </c>
      <c r="B26" s="229">
        <v>85215</v>
      </c>
      <c r="C26" s="226" t="s">
        <v>90</v>
      </c>
      <c r="D26" s="233">
        <v>501.9</v>
      </c>
      <c r="E26" s="233"/>
      <c r="F26" s="233"/>
      <c r="G26" s="233"/>
      <c r="H26" s="233">
        <v>334.6</v>
      </c>
      <c r="I26" s="240"/>
      <c r="J26" s="240"/>
      <c r="K26" s="233"/>
      <c r="L26" s="242">
        <f>H26/D26</f>
        <v>0.6666666666666667</v>
      </c>
    </row>
    <row r="27" spans="1:12" ht="43.5" customHeight="1">
      <c r="A27" s="229" t="s">
        <v>179</v>
      </c>
      <c r="B27" s="230">
        <v>85215</v>
      </c>
      <c r="C27" s="228" t="s">
        <v>237</v>
      </c>
      <c r="D27" s="233"/>
      <c r="E27" s="235">
        <v>501.9</v>
      </c>
      <c r="F27" s="235">
        <v>501.9</v>
      </c>
      <c r="G27" s="235">
        <v>0</v>
      </c>
      <c r="H27" s="240"/>
      <c r="I27" s="235">
        <v>0</v>
      </c>
      <c r="J27" s="235">
        <v>0</v>
      </c>
      <c r="K27" s="235">
        <v>0</v>
      </c>
      <c r="L27" s="243">
        <f>I27/E27</f>
        <v>0</v>
      </c>
    </row>
    <row r="28" spans="1:12" s="1" customFormat="1" ht="69" customHeight="1">
      <c r="A28" s="229">
        <v>852</v>
      </c>
      <c r="B28" s="229">
        <v>85228</v>
      </c>
      <c r="C28" s="226" t="s">
        <v>90</v>
      </c>
      <c r="D28" s="233">
        <v>16700</v>
      </c>
      <c r="E28" s="233"/>
      <c r="F28" s="233"/>
      <c r="G28" s="233"/>
      <c r="H28" s="233">
        <v>9142</v>
      </c>
      <c r="I28" s="240"/>
      <c r="J28" s="240"/>
      <c r="K28" s="233"/>
      <c r="L28" s="242">
        <f>H28/D28</f>
        <v>0.5474251497005989</v>
      </c>
    </row>
    <row r="29" spans="1:12" ht="39.75" customHeight="1">
      <c r="A29" s="229" t="s">
        <v>179</v>
      </c>
      <c r="B29" s="230">
        <v>85228</v>
      </c>
      <c r="C29" s="228" t="s">
        <v>123</v>
      </c>
      <c r="D29" s="235"/>
      <c r="E29" s="235">
        <v>16700</v>
      </c>
      <c r="F29" s="235">
        <v>16700</v>
      </c>
      <c r="G29" s="235">
        <v>0</v>
      </c>
      <c r="H29" s="241"/>
      <c r="I29" s="235">
        <v>8049.5</v>
      </c>
      <c r="J29" s="235">
        <v>8049.5</v>
      </c>
      <c r="K29" s="235">
        <v>0</v>
      </c>
      <c r="L29" s="243">
        <f>I29/E29</f>
        <v>0.4820059880239521</v>
      </c>
    </row>
    <row r="30" spans="1:13" ht="43.5" customHeight="1">
      <c r="A30" s="229">
        <v>852</v>
      </c>
      <c r="B30" s="229">
        <v>85295</v>
      </c>
      <c r="C30" s="226" t="s">
        <v>90</v>
      </c>
      <c r="D30" s="233">
        <v>1477</v>
      </c>
      <c r="E30" s="233"/>
      <c r="F30" s="233"/>
      <c r="G30" s="233"/>
      <c r="H30" s="233">
        <v>602</v>
      </c>
      <c r="I30" s="240"/>
      <c r="J30" s="240"/>
      <c r="K30" s="233"/>
      <c r="L30" s="242">
        <f>H30/D30</f>
        <v>0.4075829383886256</v>
      </c>
      <c r="M30" s="64" t="s">
        <v>204</v>
      </c>
    </row>
    <row r="31" spans="1:12" ht="19.5" customHeight="1">
      <c r="A31" s="229" t="s">
        <v>179</v>
      </c>
      <c r="B31" s="230">
        <v>85295</v>
      </c>
      <c r="C31" s="228" t="s">
        <v>124</v>
      </c>
      <c r="D31" s="235"/>
      <c r="E31" s="235">
        <v>1477</v>
      </c>
      <c r="F31" s="235">
        <v>1477</v>
      </c>
      <c r="G31" s="235">
        <v>0</v>
      </c>
      <c r="H31" s="241"/>
      <c r="I31" s="235">
        <v>600.91</v>
      </c>
      <c r="J31" s="235">
        <v>600.91</v>
      </c>
      <c r="K31" s="235">
        <v>0</v>
      </c>
      <c r="L31" s="243">
        <f>I31/E31</f>
        <v>0.4068449559918754</v>
      </c>
    </row>
    <row r="32" spans="1:12" ht="30.75" customHeight="1">
      <c r="A32" s="302" t="s">
        <v>1</v>
      </c>
      <c r="B32" s="303"/>
      <c r="C32" s="304"/>
      <c r="D32" s="236">
        <f>SUM(D8,D10,D12,D14,D16,D18,D20,D22,D24,D26,D28,D30)</f>
        <v>2412123.87</v>
      </c>
      <c r="E32" s="237">
        <f>SUM(E9,E11,E13,E15,E17,E19,E21,E23,E25,E27,E29,E31)</f>
        <v>2412123.87</v>
      </c>
      <c r="F32" s="237">
        <f>SUM(F9,F11,F13,F15,F17,F19,F21,F23,F25,F27,F29,F31)</f>
        <v>2412123.87</v>
      </c>
      <c r="G32" s="237">
        <f>SUM(G9,G11,G13,G15,G17,G19,G21,G23,G25,G27,G29,G31)</f>
        <v>0</v>
      </c>
      <c r="H32" s="236">
        <f>SUM(H8,H10,H12,H14,H16,H18,H20,H22,H24,H26,H28,H30)</f>
        <v>1470964.57</v>
      </c>
      <c r="I32" s="237">
        <f>SUM(I9,I11,I13,I15,I17,I19,I21,I23,I25,I27,I29,I31)</f>
        <v>1396115.3</v>
      </c>
      <c r="J32" s="237">
        <f>SUM(J9,J11,J13,J15,J17,J19,J21,J23,J25,J27,J29,J31)</f>
        <v>1396115.3</v>
      </c>
      <c r="K32" s="237">
        <f>SUM(K9,K11,K13,K15,K17,K19,K21,K23,K25,K27,K29,K31)</f>
        <v>0</v>
      </c>
      <c r="L32" s="244">
        <f>I32/E32</f>
        <v>0.5787908810835656</v>
      </c>
    </row>
  </sheetData>
  <sheetProtection/>
  <mergeCells count="14">
    <mergeCell ref="H4:K4"/>
    <mergeCell ref="L4:L6"/>
    <mergeCell ref="J5:K5"/>
    <mergeCell ref="H5:H6"/>
    <mergeCell ref="I5:I6"/>
    <mergeCell ref="A32:C32"/>
    <mergeCell ref="A3:G3"/>
    <mergeCell ref="D5:D6"/>
    <mergeCell ref="E5:E6"/>
    <mergeCell ref="F5:G5"/>
    <mergeCell ref="D4:G4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  <col min="6" max="6" width="21.8515625" style="0" customWidth="1"/>
    <col min="7" max="7" width="11.7109375" style="0" customWidth="1"/>
  </cols>
  <sheetData>
    <row r="1" spans="4:6" ht="12.75">
      <c r="D1" s="165"/>
      <c r="F1" s="165" t="s">
        <v>249</v>
      </c>
    </row>
    <row r="2" ht="12.75">
      <c r="D2" t="s">
        <v>205</v>
      </c>
    </row>
    <row r="3" spans="1:5" ht="77.25" customHeight="1">
      <c r="A3" s="294" t="s">
        <v>261</v>
      </c>
      <c r="B3" s="294"/>
      <c r="C3" s="294"/>
      <c r="D3" s="294"/>
      <c r="E3" s="294"/>
    </row>
    <row r="4" spans="4:5" ht="19.5" customHeight="1">
      <c r="D4" s="2"/>
      <c r="E4" s="32"/>
    </row>
    <row r="5" spans="1:7" ht="19.5" customHeight="1">
      <c r="A5" s="295" t="s">
        <v>10</v>
      </c>
      <c r="B5" s="295" t="s">
        <v>0</v>
      </c>
      <c r="C5" s="295" t="s">
        <v>4</v>
      </c>
      <c r="D5" s="289" t="s">
        <v>60</v>
      </c>
      <c r="E5" s="305" t="s">
        <v>255</v>
      </c>
      <c r="F5" s="305" t="s">
        <v>262</v>
      </c>
      <c r="G5" s="305" t="s">
        <v>199</v>
      </c>
    </row>
    <row r="6" spans="1:7" ht="19.5" customHeight="1">
      <c r="A6" s="295"/>
      <c r="B6" s="295"/>
      <c r="C6" s="295"/>
      <c r="D6" s="289"/>
      <c r="E6" s="306"/>
      <c r="F6" s="306"/>
      <c r="G6" s="306"/>
    </row>
    <row r="7" spans="1:7" ht="19.5" customHeight="1">
      <c r="A7" s="295"/>
      <c r="B7" s="295"/>
      <c r="C7" s="295"/>
      <c r="D7" s="289"/>
      <c r="E7" s="288"/>
      <c r="F7" s="288"/>
      <c r="G7" s="288"/>
    </row>
    <row r="8" spans="1:7" ht="17.25" customHeight="1">
      <c r="A8" s="46">
        <v>1</v>
      </c>
      <c r="B8" s="46">
        <v>2</v>
      </c>
      <c r="C8" s="46">
        <v>3</v>
      </c>
      <c r="D8" s="46">
        <v>4</v>
      </c>
      <c r="E8" s="46">
        <v>1</v>
      </c>
      <c r="F8" s="58">
        <v>6</v>
      </c>
      <c r="G8" s="58">
        <v>7</v>
      </c>
    </row>
    <row r="9" spans="1:7" ht="30" customHeight="1">
      <c r="A9" s="40" t="s">
        <v>13</v>
      </c>
      <c r="B9" s="40">
        <v>921</v>
      </c>
      <c r="C9" s="40">
        <v>92116</v>
      </c>
      <c r="D9" s="67" t="s">
        <v>254</v>
      </c>
      <c r="E9" s="69">
        <v>320000</v>
      </c>
      <c r="F9" s="71">
        <v>160000.02</v>
      </c>
      <c r="G9" s="61">
        <f>F9/E9</f>
        <v>0.5000000625</v>
      </c>
    </row>
    <row r="10" spans="1:7" ht="30" customHeight="1">
      <c r="A10" s="68"/>
      <c r="B10" s="68"/>
      <c r="C10" s="68"/>
      <c r="D10" s="68"/>
      <c r="E10" s="72"/>
      <c r="F10" s="71"/>
      <c r="G10" s="61"/>
    </row>
    <row r="11" spans="1:7" ht="30" customHeight="1">
      <c r="A11" s="68"/>
      <c r="B11" s="68"/>
      <c r="C11" s="68"/>
      <c r="D11" s="68"/>
      <c r="E11" s="72"/>
      <c r="F11" s="71"/>
      <c r="G11" s="61"/>
    </row>
    <row r="12" spans="1:7" ht="30" customHeight="1">
      <c r="A12" s="68"/>
      <c r="B12" s="68"/>
      <c r="C12" s="68"/>
      <c r="D12" s="68"/>
      <c r="E12" s="72"/>
      <c r="F12" s="71"/>
      <c r="G12" s="61"/>
    </row>
    <row r="13" spans="1:7" ht="30" customHeight="1">
      <c r="A13" s="68"/>
      <c r="B13" s="68"/>
      <c r="C13" s="68"/>
      <c r="D13" s="68"/>
      <c r="E13" s="72"/>
      <c r="F13" s="71"/>
      <c r="G13" s="61"/>
    </row>
    <row r="14" spans="1:7" s="2" customFormat="1" ht="30" customHeight="1">
      <c r="A14" s="295" t="s">
        <v>1</v>
      </c>
      <c r="B14" s="295"/>
      <c r="C14" s="295"/>
      <c r="D14" s="295"/>
      <c r="E14" s="70">
        <f>SUM(E9:E13)</f>
        <v>320000</v>
      </c>
      <c r="F14" s="70">
        <f>SUM(F9:F13)</f>
        <v>160000.02</v>
      </c>
      <c r="G14" s="62">
        <f>F14/E14</f>
        <v>0.5000000625</v>
      </c>
    </row>
    <row r="16" ht="12.75">
      <c r="A16" s="4"/>
    </row>
  </sheetData>
  <sheetProtection/>
  <mergeCells count="9">
    <mergeCell ref="F5:F7"/>
    <mergeCell ref="G5:G7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1.421875" style="0" customWidth="1"/>
    <col min="5" max="5" width="28.421875" style="0" customWidth="1"/>
    <col min="6" max="6" width="26.140625" style="0" customWidth="1"/>
    <col min="7" max="7" width="11.57421875" style="0" customWidth="1"/>
  </cols>
  <sheetData>
    <row r="1" spans="4:6" ht="12.75">
      <c r="D1" s="3"/>
      <c r="F1" s="3" t="s">
        <v>250</v>
      </c>
    </row>
    <row r="2" ht="12.75">
      <c r="D2" t="s">
        <v>205</v>
      </c>
    </row>
    <row r="3" spans="1:5" ht="77.25" customHeight="1">
      <c r="A3" s="296" t="s">
        <v>263</v>
      </c>
      <c r="B3" s="296"/>
      <c r="C3" s="296"/>
      <c r="D3" s="296"/>
      <c r="E3" s="296"/>
    </row>
    <row r="4" spans="4:5" ht="19.5" customHeight="1">
      <c r="D4" s="2"/>
      <c r="E4" s="32"/>
    </row>
    <row r="5" spans="1:7" ht="19.5" customHeight="1">
      <c r="A5" s="295" t="s">
        <v>10</v>
      </c>
      <c r="B5" s="295" t="s">
        <v>0</v>
      </c>
      <c r="C5" s="295" t="s">
        <v>4</v>
      </c>
      <c r="D5" s="289" t="s">
        <v>11</v>
      </c>
      <c r="E5" s="289" t="s">
        <v>61</v>
      </c>
      <c r="F5" s="308" t="s">
        <v>262</v>
      </c>
      <c r="G5" s="308" t="s">
        <v>199</v>
      </c>
    </row>
    <row r="6" spans="1:7" ht="19.5" customHeight="1">
      <c r="A6" s="295"/>
      <c r="B6" s="295"/>
      <c r="C6" s="295"/>
      <c r="D6" s="289"/>
      <c r="E6" s="289"/>
      <c r="F6" s="308"/>
      <c r="G6" s="308"/>
    </row>
    <row r="7" spans="1:7" ht="50.25" customHeight="1">
      <c r="A7" s="295"/>
      <c r="B7" s="295"/>
      <c r="C7" s="295"/>
      <c r="D7" s="289"/>
      <c r="E7" s="289"/>
      <c r="F7" s="309"/>
      <c r="G7" s="309"/>
    </row>
    <row r="8" spans="1:7" ht="22.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</row>
    <row r="9" spans="1:7" s="54" customFormat="1" ht="51" customHeight="1">
      <c r="A9" s="307" t="s">
        <v>190</v>
      </c>
      <c r="B9" s="307"/>
      <c r="C9" s="307"/>
      <c r="D9" s="55" t="s">
        <v>191</v>
      </c>
      <c r="E9" s="65">
        <f>SUM(E10:E12)</f>
        <v>548833</v>
      </c>
      <c r="F9" s="65">
        <f>SUM(F10:F12)</f>
        <v>279850.97000000003</v>
      </c>
      <c r="G9" s="61">
        <f>F9/E9</f>
        <v>0.5099018645015879</v>
      </c>
    </row>
    <row r="10" spans="1:7" ht="51" customHeight="1">
      <c r="A10" s="47" t="s">
        <v>13</v>
      </c>
      <c r="B10" s="48">
        <v>150</v>
      </c>
      <c r="C10" s="48">
        <v>15011</v>
      </c>
      <c r="D10" s="49" t="s">
        <v>274</v>
      </c>
      <c r="E10" s="144">
        <v>9669</v>
      </c>
      <c r="F10" s="57">
        <v>9668.96</v>
      </c>
      <c r="G10" s="63">
        <f>F10/E10</f>
        <v>0.9999958630675353</v>
      </c>
    </row>
    <row r="11" spans="1:7" ht="56.25" customHeight="1">
      <c r="A11" s="48" t="s">
        <v>15</v>
      </c>
      <c r="B11" s="48">
        <v>600</v>
      </c>
      <c r="C11" s="48">
        <v>60004</v>
      </c>
      <c r="D11" s="52" t="s">
        <v>238</v>
      </c>
      <c r="E11" s="144">
        <v>522000</v>
      </c>
      <c r="F11" s="57">
        <v>253018.5</v>
      </c>
      <c r="G11" s="63">
        <f>F11/E11</f>
        <v>0.48470977011494254</v>
      </c>
    </row>
    <row r="12" spans="1:7" ht="61.5" customHeight="1">
      <c r="A12" s="47" t="s">
        <v>17</v>
      </c>
      <c r="B12" s="48">
        <v>750</v>
      </c>
      <c r="C12" s="48">
        <v>75095</v>
      </c>
      <c r="D12" s="49" t="s">
        <v>274</v>
      </c>
      <c r="E12" s="144">
        <v>17164</v>
      </c>
      <c r="F12" s="57">
        <v>17163.51</v>
      </c>
      <c r="G12" s="63">
        <f>F12/E12</f>
        <v>0.9999714518760194</v>
      </c>
    </row>
    <row r="13" spans="1:7" ht="25.5" customHeight="1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</row>
    <row r="14" spans="1:7" s="43" customFormat="1" ht="41.25" customHeight="1">
      <c r="A14" s="307" t="s">
        <v>192</v>
      </c>
      <c r="B14" s="307"/>
      <c r="C14" s="307"/>
      <c r="D14" s="55" t="s">
        <v>55</v>
      </c>
      <c r="E14" s="65">
        <f>SUM(E15:E17)</f>
        <v>140000</v>
      </c>
      <c r="F14" s="65">
        <f>SUM(F17:F17)</f>
        <v>65000</v>
      </c>
      <c r="G14" s="61">
        <f>F14/E14</f>
        <v>0.4642857142857143</v>
      </c>
    </row>
    <row r="15" spans="1:7" s="43" customFormat="1" ht="41.25" customHeight="1">
      <c r="A15" s="80" t="s">
        <v>13</v>
      </c>
      <c r="B15" s="80">
        <v>851</v>
      </c>
      <c r="C15" s="80">
        <v>85195</v>
      </c>
      <c r="D15" s="81" t="s">
        <v>239</v>
      </c>
      <c r="E15" s="144">
        <v>5000</v>
      </c>
      <c r="F15" s="66">
        <v>5000</v>
      </c>
      <c r="G15" s="63">
        <f>F15/E15</f>
        <v>1</v>
      </c>
    </row>
    <row r="16" spans="1:7" s="43" customFormat="1" ht="41.25" customHeight="1">
      <c r="A16" s="80" t="s">
        <v>15</v>
      </c>
      <c r="B16" s="80">
        <v>921</v>
      </c>
      <c r="C16" s="80">
        <v>92195</v>
      </c>
      <c r="D16" s="81" t="s">
        <v>275</v>
      </c>
      <c r="E16" s="144">
        <v>5000</v>
      </c>
      <c r="F16" s="66">
        <v>5000</v>
      </c>
      <c r="G16" s="63">
        <f>F16/E16</f>
        <v>1</v>
      </c>
    </row>
    <row r="17" spans="1:7" s="43" customFormat="1" ht="47.25" customHeight="1">
      <c r="A17" s="48" t="s">
        <v>17</v>
      </c>
      <c r="B17" s="48">
        <v>926</v>
      </c>
      <c r="C17" s="48">
        <v>92605</v>
      </c>
      <c r="D17" s="49" t="s">
        <v>240</v>
      </c>
      <c r="E17" s="145">
        <v>130000</v>
      </c>
      <c r="F17" s="66">
        <v>65000</v>
      </c>
      <c r="G17" s="63">
        <f>F17/E17</f>
        <v>0.5</v>
      </c>
    </row>
    <row r="18" spans="1:7" s="2" customFormat="1" ht="30" customHeight="1">
      <c r="A18" s="310" t="s">
        <v>1</v>
      </c>
      <c r="B18" s="311"/>
      <c r="C18" s="311"/>
      <c r="D18" s="312"/>
      <c r="E18" s="70">
        <f>SUM(E14+E9)</f>
        <v>688833</v>
      </c>
      <c r="F18" s="70">
        <f>SUM(F14+F9)</f>
        <v>344850.97000000003</v>
      </c>
      <c r="G18" s="62">
        <f>F18/E18</f>
        <v>0.5006307334288572</v>
      </c>
    </row>
    <row r="20" ht="12.75">
      <c r="A20" s="4"/>
    </row>
  </sheetData>
  <sheetProtection/>
  <mergeCells count="11">
    <mergeCell ref="E5:E7"/>
    <mergeCell ref="A14:C14"/>
    <mergeCell ref="F5:F7"/>
    <mergeCell ref="G5:G7"/>
    <mergeCell ref="A18:D18"/>
    <mergeCell ref="A9:C9"/>
    <mergeCell ref="A3:E3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I2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12.57421875" style="0" customWidth="1"/>
    <col min="6" max="6" width="11.7109375" style="0" bestFit="1" customWidth="1"/>
    <col min="7" max="8" width="11.421875" style="0" customWidth="1"/>
    <col min="9" max="9" width="11.8515625" style="0" customWidth="1"/>
  </cols>
  <sheetData>
    <row r="1" ht="12.75">
      <c r="E1" t="s">
        <v>375</v>
      </c>
    </row>
    <row r="3" ht="7.5" customHeight="1"/>
    <row r="4" spans="1:8" ht="16.5">
      <c r="A4" s="318" t="s">
        <v>193</v>
      </c>
      <c r="B4" s="318"/>
      <c r="C4" s="318"/>
      <c r="D4" s="318"/>
      <c r="E4" s="318"/>
      <c r="F4" s="318"/>
      <c r="G4" s="318"/>
      <c r="H4" s="318"/>
    </row>
    <row r="5" spans="1:8" ht="6" customHeight="1">
      <c r="A5" s="31"/>
      <c r="B5" s="31"/>
      <c r="C5" s="31"/>
      <c r="D5" s="31"/>
      <c r="E5" s="31"/>
      <c r="F5" s="31"/>
      <c r="G5" s="31"/>
      <c r="H5" s="31"/>
    </row>
    <row r="6" spans="1:9" ht="12.75">
      <c r="A6" s="2"/>
      <c r="B6" s="2"/>
      <c r="C6" s="2"/>
      <c r="D6" s="2"/>
      <c r="E6" s="2"/>
      <c r="F6" s="2"/>
      <c r="G6" s="2"/>
      <c r="H6" s="2"/>
      <c r="I6" s="27"/>
    </row>
    <row r="7" spans="1:9" ht="15" customHeight="1">
      <c r="A7" s="319" t="s">
        <v>10</v>
      </c>
      <c r="B7" s="315" t="s">
        <v>62</v>
      </c>
      <c r="C7" s="315" t="s">
        <v>65</v>
      </c>
      <c r="D7" s="324" t="s">
        <v>66</v>
      </c>
      <c r="E7" s="325"/>
      <c r="F7" s="324" t="s">
        <v>81</v>
      </c>
      <c r="G7" s="325"/>
      <c r="H7" s="326"/>
      <c r="I7" s="315" t="s">
        <v>67</v>
      </c>
    </row>
    <row r="8" spans="1:9" ht="15" customHeight="1">
      <c r="A8" s="320"/>
      <c r="B8" s="322"/>
      <c r="C8" s="316"/>
      <c r="D8" s="315" t="s">
        <v>63</v>
      </c>
      <c r="E8" s="315" t="s">
        <v>376</v>
      </c>
      <c r="F8" s="315" t="s">
        <v>63</v>
      </c>
      <c r="G8" s="315" t="s">
        <v>376</v>
      </c>
      <c r="H8" s="315" t="s">
        <v>82</v>
      </c>
      <c r="I8" s="316"/>
    </row>
    <row r="9" spans="1:9" ht="18" customHeight="1">
      <c r="A9" s="320"/>
      <c r="B9" s="322"/>
      <c r="C9" s="316"/>
      <c r="D9" s="316"/>
      <c r="E9" s="316"/>
      <c r="F9" s="316"/>
      <c r="G9" s="316"/>
      <c r="H9" s="316"/>
      <c r="I9" s="316"/>
    </row>
    <row r="10" spans="1:9" ht="42" customHeight="1">
      <c r="A10" s="321"/>
      <c r="B10" s="323"/>
      <c r="C10" s="317"/>
      <c r="D10" s="317"/>
      <c r="E10" s="317"/>
      <c r="F10" s="317"/>
      <c r="G10" s="317"/>
      <c r="H10" s="317"/>
      <c r="I10" s="317"/>
    </row>
    <row r="11" spans="1:9" ht="14.2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/>
      <c r="H11" s="46">
        <v>7</v>
      </c>
      <c r="I11" s="46">
        <v>8</v>
      </c>
    </row>
    <row r="12" spans="1:9" ht="19.5" customHeight="1">
      <c r="A12" s="34">
        <v>1</v>
      </c>
      <c r="B12" s="29" t="s">
        <v>189</v>
      </c>
      <c r="C12" s="82">
        <v>6127.11</v>
      </c>
      <c r="D12" s="82">
        <v>2553000</v>
      </c>
      <c r="E12" s="82">
        <v>1099868.39</v>
      </c>
      <c r="F12" s="82">
        <v>2553000</v>
      </c>
      <c r="G12" s="82">
        <v>1029553.3</v>
      </c>
      <c r="H12" s="82">
        <v>0</v>
      </c>
      <c r="I12" s="82">
        <v>6127.11</v>
      </c>
    </row>
    <row r="13" spans="1:9" ht="19.5" customHeight="1">
      <c r="A13" s="35"/>
      <c r="B13" s="36"/>
      <c r="C13" s="50"/>
      <c r="D13" s="50"/>
      <c r="E13" s="50"/>
      <c r="F13" s="50"/>
      <c r="G13" s="50"/>
      <c r="H13" s="50"/>
      <c r="I13" s="50"/>
    </row>
    <row r="14" spans="1:9" ht="19.5" customHeight="1">
      <c r="A14" s="35"/>
      <c r="B14" s="37"/>
      <c r="C14" s="50"/>
      <c r="D14" s="50"/>
      <c r="E14" s="50"/>
      <c r="F14" s="50"/>
      <c r="G14" s="50"/>
      <c r="H14" s="50"/>
      <c r="I14" s="50"/>
    </row>
    <row r="15" spans="1:9" ht="19.5" customHeight="1">
      <c r="A15" s="35"/>
      <c r="B15" s="37"/>
      <c r="C15" s="50"/>
      <c r="D15" s="50"/>
      <c r="E15" s="50"/>
      <c r="F15" s="50"/>
      <c r="G15" s="50"/>
      <c r="H15" s="50"/>
      <c r="I15" s="50"/>
    </row>
    <row r="16" spans="1:9" ht="19.5" customHeight="1">
      <c r="A16" s="35"/>
      <c r="B16" s="37"/>
      <c r="C16" s="50"/>
      <c r="D16" s="50"/>
      <c r="E16" s="50"/>
      <c r="F16" s="50"/>
      <c r="G16" s="50"/>
      <c r="H16" s="50"/>
      <c r="I16" s="50"/>
    </row>
    <row r="17" spans="1:9" ht="19.5" customHeight="1">
      <c r="A17" s="38"/>
      <c r="B17" s="39"/>
      <c r="C17" s="51"/>
      <c r="D17" s="51"/>
      <c r="E17" s="51"/>
      <c r="F17" s="51"/>
      <c r="G17" s="51"/>
      <c r="H17" s="51"/>
      <c r="I17" s="51"/>
    </row>
    <row r="18" spans="1:9" s="6" customFormat="1" ht="19.5" customHeight="1">
      <c r="A18" s="313" t="s">
        <v>1</v>
      </c>
      <c r="B18" s="314"/>
      <c r="C18" s="56">
        <f aca="true" t="shared" si="0" ref="C18:I18">SUM(C12:C17)</f>
        <v>6127.11</v>
      </c>
      <c r="D18" s="56">
        <f t="shared" si="0"/>
        <v>2553000</v>
      </c>
      <c r="E18" s="56">
        <f t="shared" si="0"/>
        <v>1099868.39</v>
      </c>
      <c r="F18" s="56">
        <f t="shared" si="0"/>
        <v>2553000</v>
      </c>
      <c r="G18" s="56">
        <f t="shared" si="0"/>
        <v>1029553.3</v>
      </c>
      <c r="H18" s="56">
        <f t="shared" si="0"/>
        <v>0</v>
      </c>
      <c r="I18" s="56">
        <f t="shared" si="0"/>
        <v>6127.11</v>
      </c>
    </row>
    <row r="19" ht="4.5" customHeight="1"/>
    <row r="20" ht="12.75" customHeight="1">
      <c r="A20" s="33"/>
    </row>
    <row r="21" ht="12.75">
      <c r="A21" s="33"/>
    </row>
    <row r="22" ht="12.75">
      <c r="A22" s="33"/>
    </row>
    <row r="23" ht="12.75">
      <c r="A23" s="33"/>
    </row>
  </sheetData>
  <sheetProtection/>
  <mergeCells count="13">
    <mergeCell ref="A4:H4"/>
    <mergeCell ref="A7:A10"/>
    <mergeCell ref="B7:B10"/>
    <mergeCell ref="C7:C10"/>
    <mergeCell ref="D7:E7"/>
    <mergeCell ref="F7:H7"/>
    <mergeCell ref="A18:B18"/>
    <mergeCell ref="I7:I10"/>
    <mergeCell ref="D8:D10"/>
    <mergeCell ref="F8:F10"/>
    <mergeCell ref="E8:E10"/>
    <mergeCell ref="H8:H10"/>
    <mergeCell ref="G8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M94"/>
  <sheetViews>
    <sheetView zoomScalePageLayoutView="0" workbookViewId="0" topLeftCell="A1">
      <selection activeCell="F100" sqref="F100"/>
    </sheetView>
  </sheetViews>
  <sheetFormatPr defaultColWidth="9.140625" defaultRowHeight="12.75"/>
  <cols>
    <col min="1" max="1" width="2.57421875" style="0" customWidth="1"/>
    <col min="2" max="2" width="4.28125" style="0" customWidth="1"/>
    <col min="3" max="3" width="6.28125" style="0" customWidth="1"/>
    <col min="4" max="4" width="11.00390625" style="0" customWidth="1"/>
    <col min="5" max="5" width="23.421875" style="0" customWidth="1"/>
    <col min="6" max="6" width="14.57421875" style="0" customWidth="1"/>
    <col min="7" max="7" width="16.28125" style="0" customWidth="1"/>
    <col min="8" max="8" width="14.00390625" style="0" customWidth="1"/>
    <col min="9" max="9" width="9.00390625" style="249" customWidth="1"/>
  </cols>
  <sheetData>
    <row r="1" spans="4:9" s="224" customFormat="1" ht="30.75" customHeight="1">
      <c r="D1" s="224" t="s">
        <v>80</v>
      </c>
      <c r="E1" s="327" t="s">
        <v>251</v>
      </c>
      <c r="F1" s="327"/>
      <c r="G1" s="327"/>
      <c r="H1" s="327"/>
      <c r="I1" s="248"/>
    </row>
    <row r="4" spans="1:13" ht="48.75" customHeight="1">
      <c r="A4" s="296" t="s">
        <v>267</v>
      </c>
      <c r="B4" s="328"/>
      <c r="C4" s="328"/>
      <c r="D4" s="328"/>
      <c r="E4" s="328"/>
      <c r="F4" s="328"/>
      <c r="G4" s="328"/>
      <c r="H4" s="223"/>
      <c r="J4" s="250"/>
      <c r="K4" s="250"/>
      <c r="L4" s="250"/>
      <c r="M4" s="250"/>
    </row>
    <row r="5" spans="1:8" ht="20.25" customHeight="1">
      <c r="A5" s="223"/>
      <c r="B5" s="223"/>
      <c r="C5" s="223"/>
      <c r="D5" s="223"/>
      <c r="E5" s="223"/>
      <c r="F5" s="223"/>
      <c r="G5" s="223"/>
      <c r="H5" s="22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12" ht="12.75">
      <c r="A7" s="329" t="s">
        <v>10</v>
      </c>
      <c r="B7" s="329" t="s">
        <v>0</v>
      </c>
      <c r="C7" s="329" t="s">
        <v>4</v>
      </c>
      <c r="D7" s="330" t="s">
        <v>68</v>
      </c>
      <c r="E7" s="330" t="s">
        <v>79</v>
      </c>
      <c r="F7" s="330" t="s">
        <v>71</v>
      </c>
      <c r="G7" s="330"/>
      <c r="H7" s="330"/>
      <c r="I7" s="356" t="s">
        <v>262</v>
      </c>
      <c r="J7" s="357"/>
      <c r="K7" s="358"/>
      <c r="L7" s="342" t="s">
        <v>207</v>
      </c>
    </row>
    <row r="8" spans="1:12" ht="12.75">
      <c r="A8" s="329"/>
      <c r="B8" s="329"/>
      <c r="C8" s="329"/>
      <c r="D8" s="331"/>
      <c r="E8" s="330"/>
      <c r="F8" s="330"/>
      <c r="G8" s="330"/>
      <c r="H8" s="330"/>
      <c r="I8" s="359"/>
      <c r="J8" s="360"/>
      <c r="K8" s="361"/>
      <c r="L8" s="343"/>
    </row>
    <row r="9" spans="1:12" ht="12.75">
      <c r="A9" s="329"/>
      <c r="B9" s="329"/>
      <c r="C9" s="329"/>
      <c r="D9" s="331"/>
      <c r="E9" s="330"/>
      <c r="F9" s="332" t="s">
        <v>206</v>
      </c>
      <c r="G9" s="330" t="s">
        <v>6</v>
      </c>
      <c r="H9" s="330"/>
      <c r="I9" s="359"/>
      <c r="J9" s="360"/>
      <c r="K9" s="361"/>
      <c r="L9" s="343"/>
    </row>
    <row r="10" spans="1:12" ht="12.75">
      <c r="A10" s="329"/>
      <c r="B10" s="329"/>
      <c r="C10" s="329"/>
      <c r="D10" s="331"/>
      <c r="E10" s="330"/>
      <c r="F10" s="333"/>
      <c r="G10" s="330"/>
      <c r="H10" s="330"/>
      <c r="I10" s="362"/>
      <c r="J10" s="363"/>
      <c r="K10" s="364"/>
      <c r="L10" s="343"/>
    </row>
    <row r="11" spans="1:12" ht="12.75">
      <c r="A11" s="329"/>
      <c r="B11" s="329"/>
      <c r="C11" s="329"/>
      <c r="D11" s="331"/>
      <c r="E11" s="330"/>
      <c r="F11" s="333"/>
      <c r="G11" s="332" t="s">
        <v>2</v>
      </c>
      <c r="H11" s="332" t="s">
        <v>5</v>
      </c>
      <c r="I11" s="345" t="s">
        <v>195</v>
      </c>
      <c r="J11" s="347" t="s">
        <v>54</v>
      </c>
      <c r="K11" s="348"/>
      <c r="L11" s="343"/>
    </row>
    <row r="12" spans="1:12" ht="24">
      <c r="A12" s="329"/>
      <c r="B12" s="329"/>
      <c r="C12" s="329"/>
      <c r="D12" s="331"/>
      <c r="E12" s="330"/>
      <c r="F12" s="334"/>
      <c r="G12" s="335"/>
      <c r="H12" s="335"/>
      <c r="I12" s="346"/>
      <c r="J12" s="258" t="s">
        <v>2</v>
      </c>
      <c r="K12" s="73" t="s">
        <v>5</v>
      </c>
      <c r="L12" s="344"/>
    </row>
    <row r="13" spans="1:12" ht="12.75">
      <c r="A13" s="74">
        <v>1</v>
      </c>
      <c r="B13" s="74">
        <v>2</v>
      </c>
      <c r="C13" s="74">
        <v>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>
        <v>9</v>
      </c>
      <c r="J13" s="74">
        <v>10</v>
      </c>
      <c r="K13" s="74">
        <v>11</v>
      </c>
      <c r="L13" s="74">
        <v>12</v>
      </c>
    </row>
    <row r="14" spans="1:12" ht="45.75" customHeight="1">
      <c r="A14" s="47" t="s">
        <v>13</v>
      </c>
      <c r="B14" s="96">
        <v>600</v>
      </c>
      <c r="C14" s="96">
        <v>60016</v>
      </c>
      <c r="D14" s="251" t="s">
        <v>138</v>
      </c>
      <c r="E14" s="146" t="s">
        <v>211</v>
      </c>
      <c r="F14" s="84">
        <v>15141</v>
      </c>
      <c r="G14" s="84">
        <v>15141</v>
      </c>
      <c r="H14" s="147"/>
      <c r="I14" s="75">
        <v>0</v>
      </c>
      <c r="J14" s="75">
        <v>0</v>
      </c>
      <c r="K14" s="75"/>
      <c r="L14" s="76">
        <f>I14/F14</f>
        <v>0</v>
      </c>
    </row>
    <row r="15" spans="1:12" ht="47.25" customHeight="1">
      <c r="A15" s="96" t="s">
        <v>15</v>
      </c>
      <c r="B15" s="96">
        <v>900</v>
      </c>
      <c r="C15" s="96">
        <v>90015</v>
      </c>
      <c r="D15" s="146" t="s">
        <v>157</v>
      </c>
      <c r="E15" s="146" t="s">
        <v>314</v>
      </c>
      <c r="F15" s="84">
        <v>14471</v>
      </c>
      <c r="G15" s="84"/>
      <c r="H15" s="84">
        <v>14471</v>
      </c>
      <c r="I15" s="75">
        <v>3690</v>
      </c>
      <c r="J15" s="75"/>
      <c r="K15" s="75">
        <v>3690</v>
      </c>
      <c r="L15" s="76">
        <f>I15/F15</f>
        <v>0.2549927441089075</v>
      </c>
    </row>
    <row r="16" spans="1:12" ht="45" customHeight="1">
      <c r="A16" s="96" t="s">
        <v>17</v>
      </c>
      <c r="B16" s="96">
        <v>926</v>
      </c>
      <c r="C16" s="96">
        <v>92695</v>
      </c>
      <c r="D16" s="146" t="s">
        <v>165</v>
      </c>
      <c r="E16" s="252" t="s">
        <v>315</v>
      </c>
      <c r="F16" s="84">
        <v>14529</v>
      </c>
      <c r="G16" s="84">
        <v>14529</v>
      </c>
      <c r="H16" s="253"/>
      <c r="I16" s="75">
        <v>0</v>
      </c>
      <c r="J16" s="75">
        <v>0</v>
      </c>
      <c r="K16" s="75"/>
      <c r="L16" s="76">
        <f>I16/F16</f>
        <v>0</v>
      </c>
    </row>
    <row r="17" spans="1:12" ht="57.75" customHeight="1">
      <c r="A17" s="96" t="s">
        <v>25</v>
      </c>
      <c r="B17" s="96">
        <v>600</v>
      </c>
      <c r="C17" s="96">
        <v>60016</v>
      </c>
      <c r="D17" s="336" t="s">
        <v>316</v>
      </c>
      <c r="E17" s="146" t="s">
        <v>317</v>
      </c>
      <c r="F17" s="337">
        <v>9696</v>
      </c>
      <c r="G17" s="254"/>
      <c r="H17" s="254">
        <v>4848</v>
      </c>
      <c r="I17" s="349">
        <v>0</v>
      </c>
      <c r="J17" s="75"/>
      <c r="K17" s="75">
        <v>0</v>
      </c>
      <c r="L17" s="76">
        <f>K17/H17</f>
        <v>0</v>
      </c>
    </row>
    <row r="18" spans="1:12" ht="54" customHeight="1">
      <c r="A18" s="96" t="s">
        <v>28</v>
      </c>
      <c r="B18" s="96">
        <v>801</v>
      </c>
      <c r="C18" s="96">
        <v>80101</v>
      </c>
      <c r="D18" s="336"/>
      <c r="E18" s="146" t="s">
        <v>318</v>
      </c>
      <c r="F18" s="338"/>
      <c r="G18" s="254">
        <v>4848</v>
      </c>
      <c r="H18" s="255"/>
      <c r="I18" s="350"/>
      <c r="J18" s="75">
        <v>0</v>
      </c>
      <c r="K18" s="75"/>
      <c r="L18" s="262">
        <f>J18/G18</f>
        <v>0</v>
      </c>
    </row>
    <row r="19" spans="1:12" ht="41.25" customHeight="1">
      <c r="A19" s="96" t="s">
        <v>31</v>
      </c>
      <c r="B19" s="96">
        <v>700</v>
      </c>
      <c r="C19" s="96">
        <v>70005</v>
      </c>
      <c r="D19" s="146" t="s">
        <v>160</v>
      </c>
      <c r="E19" s="146" t="s">
        <v>319</v>
      </c>
      <c r="F19" s="84">
        <v>13831</v>
      </c>
      <c r="G19" s="84">
        <v>13831</v>
      </c>
      <c r="H19" s="147"/>
      <c r="I19" s="75">
        <v>0</v>
      </c>
      <c r="J19" s="75">
        <v>0</v>
      </c>
      <c r="K19" s="247"/>
      <c r="L19" s="76">
        <f>I19/F19</f>
        <v>0</v>
      </c>
    </row>
    <row r="20" spans="1:12" ht="47.25" customHeight="1">
      <c r="A20" s="96" t="s">
        <v>34</v>
      </c>
      <c r="B20" s="96">
        <v>600</v>
      </c>
      <c r="C20" s="96">
        <v>60016</v>
      </c>
      <c r="D20" s="146" t="s">
        <v>159</v>
      </c>
      <c r="E20" s="146" t="s">
        <v>320</v>
      </c>
      <c r="F20" s="84">
        <v>11792</v>
      </c>
      <c r="G20" s="84">
        <v>11792</v>
      </c>
      <c r="H20" s="147"/>
      <c r="I20" s="75">
        <v>11792</v>
      </c>
      <c r="J20" s="75">
        <v>11792</v>
      </c>
      <c r="K20" s="75"/>
      <c r="L20" s="76">
        <f>I20/F20</f>
        <v>1</v>
      </c>
    </row>
    <row r="21" spans="1:12" ht="47.25" customHeight="1">
      <c r="A21" s="96" t="s">
        <v>37</v>
      </c>
      <c r="B21" s="139">
        <v>600</v>
      </c>
      <c r="C21" s="96">
        <v>60016</v>
      </c>
      <c r="D21" s="336" t="s">
        <v>177</v>
      </c>
      <c r="E21" s="146" t="s">
        <v>321</v>
      </c>
      <c r="F21" s="341">
        <v>27225</v>
      </c>
      <c r="G21" s="147">
        <v>15000</v>
      </c>
      <c r="H21" s="147"/>
      <c r="I21" s="349">
        <v>15000</v>
      </c>
      <c r="J21" s="75">
        <v>15000</v>
      </c>
      <c r="K21" s="75"/>
      <c r="L21" s="76">
        <f>J21/G21</f>
        <v>1</v>
      </c>
    </row>
    <row r="22" spans="1:12" ht="49.5" customHeight="1">
      <c r="A22" s="96" t="s">
        <v>139</v>
      </c>
      <c r="B22" s="96">
        <v>600</v>
      </c>
      <c r="C22" s="96">
        <v>60016</v>
      </c>
      <c r="D22" s="339"/>
      <c r="E22" s="146" t="s">
        <v>322</v>
      </c>
      <c r="F22" s="340"/>
      <c r="G22" s="147">
        <v>10225</v>
      </c>
      <c r="H22" s="147"/>
      <c r="I22" s="365"/>
      <c r="J22" s="75">
        <v>0</v>
      </c>
      <c r="K22" s="75"/>
      <c r="L22" s="76">
        <f>J22/G22</f>
        <v>0</v>
      </c>
    </row>
    <row r="23" spans="1:12" ht="52.5" customHeight="1">
      <c r="A23" s="96" t="s">
        <v>140</v>
      </c>
      <c r="B23" s="96">
        <v>700</v>
      </c>
      <c r="C23" s="96">
        <v>70005</v>
      </c>
      <c r="D23" s="339"/>
      <c r="E23" s="146" t="s">
        <v>319</v>
      </c>
      <c r="F23" s="340"/>
      <c r="G23" s="147">
        <v>2000</v>
      </c>
      <c r="H23" s="147"/>
      <c r="I23" s="350"/>
      <c r="J23" s="75">
        <v>0</v>
      </c>
      <c r="K23" s="75"/>
      <c r="L23" s="76">
        <f>J23/G23</f>
        <v>0</v>
      </c>
    </row>
    <row r="24" spans="1:12" ht="76.5" customHeight="1">
      <c r="A24" s="96" t="s">
        <v>141</v>
      </c>
      <c r="B24" s="96">
        <v>926</v>
      </c>
      <c r="C24" s="96">
        <v>92695</v>
      </c>
      <c r="D24" s="146" t="s">
        <v>154</v>
      </c>
      <c r="E24" s="146" t="s">
        <v>323</v>
      </c>
      <c r="F24" s="147">
        <v>11560</v>
      </c>
      <c r="G24" s="147"/>
      <c r="H24" s="147">
        <v>11560</v>
      </c>
      <c r="I24" s="75">
        <v>0</v>
      </c>
      <c r="J24" s="75"/>
      <c r="K24" s="75">
        <v>0</v>
      </c>
      <c r="L24" s="76">
        <f>I24/F24</f>
        <v>0</v>
      </c>
    </row>
    <row r="25" spans="1:12" ht="59.25" customHeight="1">
      <c r="A25" s="96" t="s">
        <v>142</v>
      </c>
      <c r="B25" s="96">
        <v>600</v>
      </c>
      <c r="C25" s="96">
        <v>60016</v>
      </c>
      <c r="D25" s="146" t="s">
        <v>168</v>
      </c>
      <c r="E25" s="146" t="s">
        <v>324</v>
      </c>
      <c r="F25" s="147">
        <v>9900</v>
      </c>
      <c r="G25" s="147"/>
      <c r="H25" s="147">
        <v>9900</v>
      </c>
      <c r="I25" s="75">
        <v>0</v>
      </c>
      <c r="J25" s="75"/>
      <c r="K25" s="75">
        <v>0</v>
      </c>
      <c r="L25" s="76">
        <f>I25/F25</f>
        <v>0</v>
      </c>
    </row>
    <row r="26" spans="1:12" ht="40.5" customHeight="1">
      <c r="A26" s="96" t="s">
        <v>143</v>
      </c>
      <c r="B26" s="96">
        <v>600</v>
      </c>
      <c r="C26" s="96">
        <v>60016</v>
      </c>
      <c r="D26" s="336" t="s">
        <v>215</v>
      </c>
      <c r="E26" s="146" t="s">
        <v>325</v>
      </c>
      <c r="F26" s="341">
        <v>14093</v>
      </c>
      <c r="G26" s="257"/>
      <c r="H26" s="254">
        <v>3000</v>
      </c>
      <c r="I26" s="349">
        <v>2999.28</v>
      </c>
      <c r="J26" s="75"/>
      <c r="K26" s="75">
        <v>0</v>
      </c>
      <c r="L26" s="76">
        <f>K26/H26</f>
        <v>0</v>
      </c>
    </row>
    <row r="27" spans="1:12" ht="40.5" customHeight="1">
      <c r="A27" s="96" t="s">
        <v>147</v>
      </c>
      <c r="B27" s="96">
        <v>754</v>
      </c>
      <c r="C27" s="96">
        <v>75412</v>
      </c>
      <c r="D27" s="336"/>
      <c r="E27" s="146" t="s">
        <v>326</v>
      </c>
      <c r="F27" s="340"/>
      <c r="G27" s="147">
        <v>3000</v>
      </c>
      <c r="H27" s="147"/>
      <c r="I27" s="365"/>
      <c r="J27" s="75">
        <v>2999.28</v>
      </c>
      <c r="K27" s="75"/>
      <c r="L27" s="262">
        <f>J27/G27</f>
        <v>0.9997600000000001</v>
      </c>
    </row>
    <row r="28" spans="1:12" ht="45" customHeight="1">
      <c r="A28" s="96" t="s">
        <v>148</v>
      </c>
      <c r="B28" s="96">
        <v>801</v>
      </c>
      <c r="C28" s="96">
        <v>80101</v>
      </c>
      <c r="D28" s="336"/>
      <c r="E28" s="146" t="s">
        <v>327</v>
      </c>
      <c r="F28" s="340"/>
      <c r="G28" s="147">
        <v>8093</v>
      </c>
      <c r="H28" s="147"/>
      <c r="I28" s="350"/>
      <c r="J28" s="75">
        <v>0</v>
      </c>
      <c r="K28" s="75"/>
      <c r="L28" s="262">
        <f>J28/G28</f>
        <v>0</v>
      </c>
    </row>
    <row r="29" spans="1:12" ht="67.5" customHeight="1">
      <c r="A29" s="96" t="s">
        <v>149</v>
      </c>
      <c r="B29" s="96">
        <v>700</v>
      </c>
      <c r="C29" s="96">
        <v>70005</v>
      </c>
      <c r="D29" s="336" t="s">
        <v>134</v>
      </c>
      <c r="E29" s="146" t="s">
        <v>328</v>
      </c>
      <c r="F29" s="341">
        <v>13947</v>
      </c>
      <c r="G29" s="147">
        <v>1500</v>
      </c>
      <c r="H29" s="147"/>
      <c r="I29" s="349">
        <v>0</v>
      </c>
      <c r="J29" s="75">
        <v>0</v>
      </c>
      <c r="K29" s="75"/>
      <c r="L29" s="262">
        <f>J29/G29</f>
        <v>0</v>
      </c>
    </row>
    <row r="30" spans="1:12" ht="60.75" customHeight="1">
      <c r="A30" s="96" t="s">
        <v>150</v>
      </c>
      <c r="B30" s="96">
        <v>801</v>
      </c>
      <c r="C30" s="96">
        <v>80101</v>
      </c>
      <c r="D30" s="336"/>
      <c r="E30" s="146" t="s">
        <v>329</v>
      </c>
      <c r="F30" s="340"/>
      <c r="G30" s="147">
        <v>6447</v>
      </c>
      <c r="H30" s="147"/>
      <c r="I30" s="365"/>
      <c r="J30" s="75">
        <v>0</v>
      </c>
      <c r="K30" s="75"/>
      <c r="L30" s="262">
        <f>J30/G30</f>
        <v>0</v>
      </c>
    </row>
    <row r="31" spans="1:12" ht="45.75" customHeight="1">
      <c r="A31" s="96" t="s">
        <v>151</v>
      </c>
      <c r="B31" s="96">
        <v>754</v>
      </c>
      <c r="C31" s="96">
        <v>75412</v>
      </c>
      <c r="D31" s="336"/>
      <c r="E31" s="146" t="s">
        <v>330</v>
      </c>
      <c r="F31" s="340"/>
      <c r="G31" s="147">
        <v>6000</v>
      </c>
      <c r="H31" s="147"/>
      <c r="I31" s="350"/>
      <c r="J31" s="75">
        <v>0</v>
      </c>
      <c r="K31" s="75"/>
      <c r="L31" s="262">
        <f>J31/G31</f>
        <v>0</v>
      </c>
    </row>
    <row r="32" spans="1:12" s="123" customFormat="1" ht="63.75" customHeight="1">
      <c r="A32" s="139" t="s">
        <v>152</v>
      </c>
      <c r="B32" s="139">
        <v>801</v>
      </c>
      <c r="C32" s="139">
        <v>80101</v>
      </c>
      <c r="D32" s="252" t="s">
        <v>133</v>
      </c>
      <c r="E32" s="252" t="s">
        <v>331</v>
      </c>
      <c r="F32" s="217">
        <v>20353</v>
      </c>
      <c r="G32" s="217">
        <v>20353</v>
      </c>
      <c r="H32" s="254"/>
      <c r="I32" s="166">
        <v>20353</v>
      </c>
      <c r="J32" s="166">
        <v>20353</v>
      </c>
      <c r="K32" s="166"/>
      <c r="L32" s="260">
        <f>I32/F32</f>
        <v>1</v>
      </c>
    </row>
    <row r="33" spans="1:12" ht="49.5" customHeight="1">
      <c r="A33" s="96" t="s">
        <v>153</v>
      </c>
      <c r="B33" s="96">
        <v>926</v>
      </c>
      <c r="C33" s="96">
        <v>92695</v>
      </c>
      <c r="D33" s="146" t="s">
        <v>332</v>
      </c>
      <c r="E33" s="146" t="s">
        <v>323</v>
      </c>
      <c r="F33" s="256">
        <v>11967</v>
      </c>
      <c r="G33" s="256"/>
      <c r="H33" s="256">
        <v>11967</v>
      </c>
      <c r="I33" s="75">
        <v>0</v>
      </c>
      <c r="J33" s="75"/>
      <c r="K33" s="75">
        <v>0</v>
      </c>
      <c r="L33" s="76">
        <f>I33/F33</f>
        <v>0</v>
      </c>
    </row>
    <row r="34" spans="1:12" ht="63.75" customHeight="1">
      <c r="A34" s="96" t="s">
        <v>158</v>
      </c>
      <c r="B34" s="96">
        <v>600</v>
      </c>
      <c r="C34" s="96">
        <v>60016</v>
      </c>
      <c r="D34" s="146" t="s">
        <v>145</v>
      </c>
      <c r="E34" s="146" t="s">
        <v>333</v>
      </c>
      <c r="F34" s="147">
        <v>8997</v>
      </c>
      <c r="G34" s="147">
        <v>8997</v>
      </c>
      <c r="H34" s="147"/>
      <c r="I34" s="75">
        <v>8942.1</v>
      </c>
      <c r="J34" s="75">
        <v>8942.1</v>
      </c>
      <c r="K34" s="75"/>
      <c r="L34" s="76">
        <f>I34/F34</f>
        <v>0.993897965988663</v>
      </c>
    </row>
    <row r="35" spans="1:12" ht="72.75" customHeight="1">
      <c r="A35" s="96" t="s">
        <v>161</v>
      </c>
      <c r="B35" s="96">
        <v>801</v>
      </c>
      <c r="C35" s="96">
        <v>80101</v>
      </c>
      <c r="D35" s="336" t="s">
        <v>175</v>
      </c>
      <c r="E35" s="146" t="s">
        <v>334</v>
      </c>
      <c r="F35" s="341">
        <v>13394</v>
      </c>
      <c r="G35" s="147">
        <v>6696</v>
      </c>
      <c r="H35" s="147"/>
      <c r="I35" s="349">
        <v>11298.2</v>
      </c>
      <c r="J35" s="75">
        <v>4600.2</v>
      </c>
      <c r="K35" s="75"/>
      <c r="L35" s="76">
        <f>J35/G35</f>
        <v>0.6870071684587813</v>
      </c>
    </row>
    <row r="36" spans="1:12" ht="51" customHeight="1">
      <c r="A36" s="96" t="s">
        <v>162</v>
      </c>
      <c r="B36" s="96">
        <v>754</v>
      </c>
      <c r="C36" s="96">
        <v>75412</v>
      </c>
      <c r="D36" s="336"/>
      <c r="E36" s="146" t="s">
        <v>335</v>
      </c>
      <c r="F36" s="341"/>
      <c r="G36" s="147">
        <v>6698</v>
      </c>
      <c r="H36" s="147"/>
      <c r="I36" s="350"/>
      <c r="J36" s="75">
        <v>6698</v>
      </c>
      <c r="K36" s="75"/>
      <c r="L36" s="76">
        <f>J36/G36</f>
        <v>1</v>
      </c>
    </row>
    <row r="37" spans="1:12" s="123" customFormat="1" ht="58.5" customHeight="1">
      <c r="A37" s="139" t="s">
        <v>163</v>
      </c>
      <c r="B37" s="139">
        <v>801</v>
      </c>
      <c r="C37" s="139">
        <v>80101</v>
      </c>
      <c r="D37" s="252" t="s">
        <v>214</v>
      </c>
      <c r="E37" s="252" t="s">
        <v>336</v>
      </c>
      <c r="F37" s="254">
        <v>9463</v>
      </c>
      <c r="G37" s="254">
        <v>9463</v>
      </c>
      <c r="H37" s="254"/>
      <c r="I37" s="166">
        <v>7590.9</v>
      </c>
      <c r="J37" s="166">
        <v>7590.9</v>
      </c>
      <c r="K37" s="166"/>
      <c r="L37" s="260">
        <f>I37/F37</f>
        <v>0.8021663320300115</v>
      </c>
    </row>
    <row r="38" spans="1:12" ht="51" customHeight="1">
      <c r="A38" s="96" t="s">
        <v>164</v>
      </c>
      <c r="B38" s="96">
        <v>600</v>
      </c>
      <c r="C38" s="96">
        <v>60016</v>
      </c>
      <c r="D38" s="339" t="s">
        <v>144</v>
      </c>
      <c r="E38" s="146" t="s">
        <v>317</v>
      </c>
      <c r="F38" s="340">
        <v>22071.003</v>
      </c>
      <c r="G38" s="147"/>
      <c r="H38" s="147">
        <v>8000</v>
      </c>
      <c r="I38" s="349">
        <v>0</v>
      </c>
      <c r="J38" s="75"/>
      <c r="K38" s="75">
        <v>0</v>
      </c>
      <c r="L38" s="76">
        <f>K38/H38</f>
        <v>0</v>
      </c>
    </row>
    <row r="39" spans="1:12" ht="48" customHeight="1">
      <c r="A39" s="96" t="s">
        <v>169</v>
      </c>
      <c r="B39" s="96">
        <v>600</v>
      </c>
      <c r="C39" s="96">
        <v>60016</v>
      </c>
      <c r="D39" s="339"/>
      <c r="E39" s="146" t="s">
        <v>337</v>
      </c>
      <c r="F39" s="340"/>
      <c r="G39" s="147">
        <v>14071</v>
      </c>
      <c r="H39" s="147"/>
      <c r="I39" s="350"/>
      <c r="J39" s="75">
        <v>0</v>
      </c>
      <c r="K39" s="75"/>
      <c r="L39" s="262">
        <f>J39/G39</f>
        <v>0</v>
      </c>
    </row>
    <row r="40" spans="1:12" ht="57.75" customHeight="1">
      <c r="A40" s="96" t="s">
        <v>170</v>
      </c>
      <c r="B40" s="96">
        <v>600</v>
      </c>
      <c r="C40" s="96">
        <v>60016</v>
      </c>
      <c r="D40" s="146" t="s">
        <v>216</v>
      </c>
      <c r="E40" s="146" t="s">
        <v>338</v>
      </c>
      <c r="F40" s="147">
        <v>29117</v>
      </c>
      <c r="G40" s="147">
        <v>29117</v>
      </c>
      <c r="H40" s="147"/>
      <c r="I40" s="75">
        <v>0</v>
      </c>
      <c r="J40" s="75">
        <v>0</v>
      </c>
      <c r="K40" s="75"/>
      <c r="L40" s="76">
        <f>I40/F40</f>
        <v>0</v>
      </c>
    </row>
    <row r="41" spans="1:12" ht="74.25" customHeight="1">
      <c r="A41" s="96" t="s">
        <v>171</v>
      </c>
      <c r="B41" s="96">
        <v>900</v>
      </c>
      <c r="C41" s="96">
        <v>90015</v>
      </c>
      <c r="D41" s="146" t="s">
        <v>135</v>
      </c>
      <c r="E41" s="146" t="s">
        <v>339</v>
      </c>
      <c r="F41" s="147">
        <v>10861</v>
      </c>
      <c r="G41" s="147"/>
      <c r="H41" s="147">
        <v>10861</v>
      </c>
      <c r="I41" s="75">
        <v>0</v>
      </c>
      <c r="J41" s="75"/>
      <c r="K41" s="75">
        <v>0</v>
      </c>
      <c r="L41" s="76">
        <f>I41/F41</f>
        <v>0</v>
      </c>
    </row>
    <row r="42" spans="1:12" ht="57.75" customHeight="1">
      <c r="A42" s="96" t="s">
        <v>172</v>
      </c>
      <c r="B42" s="96">
        <v>900</v>
      </c>
      <c r="C42" s="96">
        <v>90015</v>
      </c>
      <c r="D42" s="336" t="s">
        <v>213</v>
      </c>
      <c r="E42" s="146" t="s">
        <v>340</v>
      </c>
      <c r="F42" s="341">
        <v>16917</v>
      </c>
      <c r="G42" s="147"/>
      <c r="H42" s="147">
        <v>10000</v>
      </c>
      <c r="I42" s="349">
        <v>0</v>
      </c>
      <c r="J42" s="75"/>
      <c r="K42" s="75">
        <v>0</v>
      </c>
      <c r="L42" s="76">
        <f>K42/H42</f>
        <v>0</v>
      </c>
    </row>
    <row r="43" spans="1:12" ht="60.75" customHeight="1">
      <c r="A43" s="96" t="s">
        <v>173</v>
      </c>
      <c r="B43" s="96">
        <v>801</v>
      </c>
      <c r="C43" s="96">
        <v>80101</v>
      </c>
      <c r="D43" s="339"/>
      <c r="E43" s="146" t="s">
        <v>341</v>
      </c>
      <c r="F43" s="340"/>
      <c r="G43" s="147"/>
      <c r="H43" s="147">
        <v>6917</v>
      </c>
      <c r="I43" s="350"/>
      <c r="J43" s="75"/>
      <c r="K43" s="75">
        <v>0</v>
      </c>
      <c r="L43" s="76">
        <f>K43/H43</f>
        <v>0</v>
      </c>
    </row>
    <row r="44" spans="1:12" ht="66.75" customHeight="1">
      <c r="A44" s="96" t="s">
        <v>174</v>
      </c>
      <c r="B44" s="96">
        <v>801</v>
      </c>
      <c r="C44" s="96">
        <v>80101</v>
      </c>
      <c r="D44" s="146" t="s">
        <v>167</v>
      </c>
      <c r="E44" s="146" t="s">
        <v>342</v>
      </c>
      <c r="F44" s="147">
        <v>18052</v>
      </c>
      <c r="G44" s="147">
        <v>18052</v>
      </c>
      <c r="H44" s="147"/>
      <c r="I44" s="75">
        <v>0</v>
      </c>
      <c r="J44" s="75">
        <v>0</v>
      </c>
      <c r="K44" s="75"/>
      <c r="L44" s="76">
        <f>I44/F44</f>
        <v>0</v>
      </c>
    </row>
    <row r="45" spans="1:12" ht="45.75" customHeight="1">
      <c r="A45" s="96" t="s">
        <v>176</v>
      </c>
      <c r="B45" s="96">
        <v>754</v>
      </c>
      <c r="C45" s="96">
        <v>75412</v>
      </c>
      <c r="D45" s="336" t="s">
        <v>343</v>
      </c>
      <c r="E45" s="146" t="s">
        <v>344</v>
      </c>
      <c r="F45" s="341">
        <v>17791</v>
      </c>
      <c r="G45" s="147"/>
      <c r="H45" s="147">
        <v>10000</v>
      </c>
      <c r="I45" s="349">
        <v>0</v>
      </c>
      <c r="J45" s="75"/>
      <c r="K45" s="75">
        <v>0</v>
      </c>
      <c r="L45" s="76">
        <f>K45/H45</f>
        <v>0</v>
      </c>
    </row>
    <row r="46" spans="1:12" ht="45.75" customHeight="1">
      <c r="A46" s="96" t="s">
        <v>185</v>
      </c>
      <c r="B46" s="96">
        <v>801</v>
      </c>
      <c r="C46" s="96">
        <v>80101</v>
      </c>
      <c r="D46" s="339"/>
      <c r="E46" s="146" t="s">
        <v>345</v>
      </c>
      <c r="F46" s="340"/>
      <c r="G46" s="147">
        <v>7791</v>
      </c>
      <c r="H46" s="147"/>
      <c r="I46" s="350"/>
      <c r="J46" s="75">
        <v>0</v>
      </c>
      <c r="K46" s="75"/>
      <c r="L46" s="261">
        <f>J46/G46</f>
        <v>0</v>
      </c>
    </row>
    <row r="47" spans="1:12" ht="45.75" customHeight="1">
      <c r="A47" s="96" t="s">
        <v>186</v>
      </c>
      <c r="B47" s="96">
        <v>600</v>
      </c>
      <c r="C47" s="96">
        <v>60016</v>
      </c>
      <c r="D47" s="146" t="s">
        <v>346</v>
      </c>
      <c r="E47" s="146" t="s">
        <v>347</v>
      </c>
      <c r="F47" s="147">
        <v>9609</v>
      </c>
      <c r="G47" s="147">
        <v>9609</v>
      </c>
      <c r="H47" s="147"/>
      <c r="I47" s="75">
        <v>0</v>
      </c>
      <c r="J47" s="75">
        <v>0</v>
      </c>
      <c r="K47" s="75"/>
      <c r="L47" s="76">
        <f aca="true" t="shared" si="0" ref="L47:L52">I47/F47</f>
        <v>0</v>
      </c>
    </row>
    <row r="48" spans="1:12" s="123" customFormat="1" ht="70.5" customHeight="1">
      <c r="A48" s="139" t="s">
        <v>187</v>
      </c>
      <c r="B48" s="139">
        <v>700</v>
      </c>
      <c r="C48" s="139">
        <v>70005</v>
      </c>
      <c r="D48" s="252" t="s">
        <v>217</v>
      </c>
      <c r="E48" s="252" t="s">
        <v>348</v>
      </c>
      <c r="F48" s="254">
        <v>8182</v>
      </c>
      <c r="G48" s="254">
        <v>8182</v>
      </c>
      <c r="H48" s="254"/>
      <c r="I48" s="75">
        <v>0</v>
      </c>
      <c r="J48" s="75">
        <v>0</v>
      </c>
      <c r="K48" s="75"/>
      <c r="L48" s="76">
        <f t="shared" si="0"/>
        <v>0</v>
      </c>
    </row>
    <row r="49" spans="1:12" ht="60.75" customHeight="1">
      <c r="A49" s="96" t="s">
        <v>227</v>
      </c>
      <c r="B49" s="96">
        <v>900</v>
      </c>
      <c r="C49" s="96">
        <v>90015</v>
      </c>
      <c r="D49" s="146" t="s">
        <v>137</v>
      </c>
      <c r="E49" s="252" t="s">
        <v>349</v>
      </c>
      <c r="F49" s="147">
        <v>18082</v>
      </c>
      <c r="G49" s="147"/>
      <c r="H49" s="147">
        <v>18082</v>
      </c>
      <c r="I49" s="75">
        <v>0</v>
      </c>
      <c r="J49" s="75"/>
      <c r="K49" s="75">
        <v>0</v>
      </c>
      <c r="L49" s="76">
        <f t="shared" si="0"/>
        <v>0</v>
      </c>
    </row>
    <row r="50" spans="1:12" ht="48.75" customHeight="1">
      <c r="A50" s="96" t="s">
        <v>228</v>
      </c>
      <c r="B50" s="96">
        <v>600</v>
      </c>
      <c r="C50" s="96">
        <v>60016</v>
      </c>
      <c r="D50" s="146" t="s">
        <v>146</v>
      </c>
      <c r="E50" s="146" t="s">
        <v>350</v>
      </c>
      <c r="F50" s="147">
        <v>9347</v>
      </c>
      <c r="G50" s="147">
        <v>9347</v>
      </c>
      <c r="H50" s="147"/>
      <c r="I50" s="75">
        <v>0</v>
      </c>
      <c r="J50" s="75">
        <v>0</v>
      </c>
      <c r="K50" s="75"/>
      <c r="L50" s="76">
        <f t="shared" si="0"/>
        <v>0</v>
      </c>
    </row>
    <row r="51" spans="1:12" ht="48" customHeight="1">
      <c r="A51" s="96" t="s">
        <v>351</v>
      </c>
      <c r="B51" s="96">
        <v>600</v>
      </c>
      <c r="C51" s="96">
        <v>60016</v>
      </c>
      <c r="D51" s="146" t="s">
        <v>212</v>
      </c>
      <c r="E51" s="146" t="s">
        <v>352</v>
      </c>
      <c r="F51" s="147">
        <v>10249</v>
      </c>
      <c r="G51" s="147"/>
      <c r="H51" s="147">
        <v>10249</v>
      </c>
      <c r="I51" s="75">
        <v>0</v>
      </c>
      <c r="J51" s="75"/>
      <c r="K51" s="75">
        <v>0</v>
      </c>
      <c r="L51" s="76">
        <f t="shared" si="0"/>
        <v>0</v>
      </c>
    </row>
    <row r="52" spans="1:12" ht="41.25" customHeight="1">
      <c r="A52" s="96" t="s">
        <v>353</v>
      </c>
      <c r="B52" s="96">
        <v>600</v>
      </c>
      <c r="C52" s="96">
        <v>60016</v>
      </c>
      <c r="D52" s="146" t="s">
        <v>166</v>
      </c>
      <c r="E52" s="146" t="s">
        <v>354</v>
      </c>
      <c r="F52" s="147">
        <v>10861</v>
      </c>
      <c r="G52" s="147">
        <v>10861</v>
      </c>
      <c r="H52" s="147"/>
      <c r="I52" s="75">
        <v>0</v>
      </c>
      <c r="J52" s="75">
        <v>0</v>
      </c>
      <c r="K52" s="75"/>
      <c r="L52" s="76">
        <f t="shared" si="0"/>
        <v>0</v>
      </c>
    </row>
    <row r="53" spans="1:12" ht="33.75" customHeight="1">
      <c r="A53" s="96" t="s">
        <v>355</v>
      </c>
      <c r="B53" s="96">
        <v>801</v>
      </c>
      <c r="C53" s="96">
        <v>80101</v>
      </c>
      <c r="D53" s="336" t="s">
        <v>178</v>
      </c>
      <c r="E53" s="146" t="s">
        <v>356</v>
      </c>
      <c r="F53" s="341">
        <v>9318</v>
      </c>
      <c r="G53" s="147">
        <v>4659</v>
      </c>
      <c r="H53" s="147"/>
      <c r="I53" s="349">
        <v>0</v>
      </c>
      <c r="J53" s="75">
        <v>0</v>
      </c>
      <c r="K53" s="75"/>
      <c r="L53" s="76">
        <f>J53/G53</f>
        <v>0</v>
      </c>
    </row>
    <row r="54" spans="1:12" ht="43.5" customHeight="1">
      <c r="A54" s="96" t="s">
        <v>357</v>
      </c>
      <c r="B54" s="96">
        <v>754</v>
      </c>
      <c r="C54" s="96">
        <v>75412</v>
      </c>
      <c r="D54" s="336"/>
      <c r="E54" s="146" t="s">
        <v>358</v>
      </c>
      <c r="F54" s="341"/>
      <c r="G54" s="147">
        <v>4659</v>
      </c>
      <c r="H54" s="147"/>
      <c r="I54" s="350"/>
      <c r="J54" s="75">
        <v>0</v>
      </c>
      <c r="K54" s="75"/>
      <c r="L54" s="76">
        <f>J54/G54</f>
        <v>0</v>
      </c>
    </row>
    <row r="55" spans="1:12" ht="48.75" customHeight="1">
      <c r="A55" s="96" t="s">
        <v>359</v>
      </c>
      <c r="B55" s="96">
        <v>926</v>
      </c>
      <c r="C55" s="96">
        <v>92695</v>
      </c>
      <c r="D55" s="146" t="s">
        <v>156</v>
      </c>
      <c r="E55" s="146" t="s">
        <v>360</v>
      </c>
      <c r="F55" s="147">
        <v>7833</v>
      </c>
      <c r="G55" s="147"/>
      <c r="H55" s="147">
        <v>7833</v>
      </c>
      <c r="I55" s="75">
        <v>0</v>
      </c>
      <c r="J55" s="75"/>
      <c r="K55" s="75">
        <v>0</v>
      </c>
      <c r="L55" s="76">
        <f>I55/F55</f>
        <v>0</v>
      </c>
    </row>
    <row r="56" spans="1:12" ht="37.5" customHeight="1">
      <c r="A56" s="96" t="s">
        <v>361</v>
      </c>
      <c r="B56" s="96">
        <v>600</v>
      </c>
      <c r="C56" s="96">
        <v>60016</v>
      </c>
      <c r="D56" s="336" t="s">
        <v>362</v>
      </c>
      <c r="E56" s="146" t="s">
        <v>363</v>
      </c>
      <c r="F56" s="341">
        <v>9259</v>
      </c>
      <c r="G56" s="147"/>
      <c r="H56" s="147">
        <v>6000</v>
      </c>
      <c r="I56" s="349">
        <v>0</v>
      </c>
      <c r="J56" s="75"/>
      <c r="K56" s="75">
        <v>0</v>
      </c>
      <c r="L56" s="76">
        <f>K56/H56</f>
        <v>0</v>
      </c>
    </row>
    <row r="57" spans="1:12" ht="48" customHeight="1">
      <c r="A57" s="96" t="s">
        <v>364</v>
      </c>
      <c r="B57" s="96">
        <v>600</v>
      </c>
      <c r="C57" s="96">
        <v>60016</v>
      </c>
      <c r="D57" s="336"/>
      <c r="E57" s="146" t="s">
        <v>365</v>
      </c>
      <c r="F57" s="341"/>
      <c r="G57" s="147">
        <v>2259</v>
      </c>
      <c r="H57" s="147"/>
      <c r="I57" s="365"/>
      <c r="J57" s="75">
        <v>0</v>
      </c>
      <c r="K57" s="75"/>
      <c r="L57" s="262">
        <f>J57/G57</f>
        <v>0</v>
      </c>
    </row>
    <row r="58" spans="1:12" ht="40.5" customHeight="1">
      <c r="A58" s="96" t="s">
        <v>366</v>
      </c>
      <c r="B58" s="96">
        <v>600</v>
      </c>
      <c r="C58" s="96">
        <v>60016</v>
      </c>
      <c r="D58" s="336"/>
      <c r="E58" s="146" t="s">
        <v>367</v>
      </c>
      <c r="F58" s="341"/>
      <c r="G58" s="147">
        <v>1000</v>
      </c>
      <c r="H58" s="147"/>
      <c r="I58" s="350"/>
      <c r="J58" s="75">
        <v>0</v>
      </c>
      <c r="K58" s="75"/>
      <c r="L58" s="262">
        <f>J58/G58</f>
        <v>0</v>
      </c>
    </row>
    <row r="59" spans="1:12" ht="51" customHeight="1">
      <c r="A59" s="96" t="s">
        <v>368</v>
      </c>
      <c r="B59" s="96">
        <v>801</v>
      </c>
      <c r="C59" s="96">
        <v>80101</v>
      </c>
      <c r="D59" s="146" t="s">
        <v>136</v>
      </c>
      <c r="E59" s="146" t="s">
        <v>369</v>
      </c>
      <c r="F59" s="147">
        <v>22770</v>
      </c>
      <c r="G59" s="147">
        <v>22770</v>
      </c>
      <c r="H59" s="147"/>
      <c r="I59" s="75">
        <v>0</v>
      </c>
      <c r="J59" s="75">
        <v>0</v>
      </c>
      <c r="K59" s="75"/>
      <c r="L59" s="76">
        <f>I59/F59</f>
        <v>0</v>
      </c>
    </row>
    <row r="60" spans="1:12" ht="42" customHeight="1">
      <c r="A60" s="96" t="s">
        <v>370</v>
      </c>
      <c r="B60" s="96">
        <v>900</v>
      </c>
      <c r="C60" s="96">
        <v>90015</v>
      </c>
      <c r="D60" s="336" t="s">
        <v>155</v>
      </c>
      <c r="E60" s="146" t="s">
        <v>371</v>
      </c>
      <c r="F60" s="341">
        <v>29059</v>
      </c>
      <c r="G60" s="147"/>
      <c r="H60" s="147">
        <v>14059</v>
      </c>
      <c r="I60" s="349">
        <v>0</v>
      </c>
      <c r="J60" s="75"/>
      <c r="K60" s="75">
        <v>0</v>
      </c>
      <c r="L60" s="76">
        <f>K60/H60</f>
        <v>0</v>
      </c>
    </row>
    <row r="61" spans="1:12" ht="42.75" customHeight="1">
      <c r="A61" s="96" t="s">
        <v>372</v>
      </c>
      <c r="B61" s="96">
        <v>801</v>
      </c>
      <c r="C61" s="96">
        <v>80101</v>
      </c>
      <c r="D61" s="336"/>
      <c r="E61" s="146" t="s">
        <v>373</v>
      </c>
      <c r="F61" s="341"/>
      <c r="G61" s="147">
        <v>15000</v>
      </c>
      <c r="H61" s="147"/>
      <c r="I61" s="350"/>
      <c r="J61" s="75">
        <v>0</v>
      </c>
      <c r="K61" s="75"/>
      <c r="L61" s="261">
        <f>J61/G61</f>
        <v>0</v>
      </c>
    </row>
    <row r="62" spans="1:12" ht="69.75" customHeight="1">
      <c r="A62" s="354" t="s">
        <v>1</v>
      </c>
      <c r="B62" s="354"/>
      <c r="C62" s="354"/>
      <c r="D62" s="354"/>
      <c r="E62" s="355"/>
      <c r="F62" s="85">
        <f aca="true" t="shared" si="1" ref="F62:K62">SUM(F14:F61)</f>
        <v>479737.003</v>
      </c>
      <c r="G62" s="85">
        <f t="shared" si="1"/>
        <v>321990</v>
      </c>
      <c r="H62" s="85">
        <f t="shared" si="1"/>
        <v>157747</v>
      </c>
      <c r="I62" s="85">
        <f t="shared" si="1"/>
        <v>81665.48</v>
      </c>
      <c r="J62" s="85">
        <f t="shared" si="1"/>
        <v>77975.47999999998</v>
      </c>
      <c r="K62" s="85">
        <f t="shared" si="1"/>
        <v>3690</v>
      </c>
      <c r="L62" s="259">
        <f>I62/F62</f>
        <v>0.17022968728555632</v>
      </c>
    </row>
    <row r="63" ht="12.75">
      <c r="D63" s="123"/>
    </row>
    <row r="64" ht="12.75">
      <c r="D64" s="123"/>
    </row>
    <row r="65" ht="78.75" customHeight="1"/>
    <row r="66" ht="24" customHeight="1"/>
    <row r="67" spans="2:12" ht="12.75">
      <c r="B67" s="372" t="s">
        <v>221</v>
      </c>
      <c r="C67" s="373"/>
      <c r="D67" s="374"/>
      <c r="E67" s="381" t="s">
        <v>222</v>
      </c>
      <c r="F67" s="381"/>
      <c r="G67" s="381"/>
      <c r="H67" s="382" t="s">
        <v>262</v>
      </c>
      <c r="I67" s="383"/>
      <c r="J67" s="383"/>
      <c r="K67" s="384"/>
      <c r="L67" s="391"/>
    </row>
    <row r="68" spans="2:12" ht="12.75">
      <c r="B68" s="375"/>
      <c r="C68" s="376"/>
      <c r="D68" s="377"/>
      <c r="E68" s="381"/>
      <c r="F68" s="381"/>
      <c r="G68" s="381"/>
      <c r="H68" s="385"/>
      <c r="I68" s="386"/>
      <c r="J68" s="386"/>
      <c r="K68" s="387"/>
      <c r="L68" s="392"/>
    </row>
    <row r="69" spans="2:12" ht="12.75">
      <c r="B69" s="375"/>
      <c r="C69" s="376"/>
      <c r="D69" s="377"/>
      <c r="E69" s="381" t="s">
        <v>206</v>
      </c>
      <c r="F69" s="381" t="s">
        <v>6</v>
      </c>
      <c r="G69" s="381"/>
      <c r="H69" s="385"/>
      <c r="I69" s="386"/>
      <c r="J69" s="386"/>
      <c r="K69" s="387"/>
      <c r="L69" s="392"/>
    </row>
    <row r="70" spans="2:12" ht="12.75">
      <c r="B70" s="375"/>
      <c r="C70" s="376"/>
      <c r="D70" s="377"/>
      <c r="E70" s="394"/>
      <c r="F70" s="381"/>
      <c r="G70" s="381"/>
      <c r="H70" s="388"/>
      <c r="I70" s="389"/>
      <c r="J70" s="389"/>
      <c r="K70" s="390"/>
      <c r="L70" s="392"/>
    </row>
    <row r="71" spans="2:12" ht="12.75">
      <c r="B71" s="375"/>
      <c r="C71" s="376"/>
      <c r="D71" s="377"/>
      <c r="E71" s="394"/>
      <c r="F71" s="381" t="s">
        <v>2</v>
      </c>
      <c r="G71" s="381" t="s">
        <v>5</v>
      </c>
      <c r="H71" s="366" t="s">
        <v>195</v>
      </c>
      <c r="I71" s="395" t="s">
        <v>54</v>
      </c>
      <c r="J71" s="396"/>
      <c r="K71" s="397"/>
      <c r="L71" s="392"/>
    </row>
    <row r="72" spans="2:12" ht="33.75">
      <c r="B72" s="378"/>
      <c r="C72" s="379"/>
      <c r="D72" s="380"/>
      <c r="E72" s="394"/>
      <c r="F72" s="381"/>
      <c r="G72" s="381"/>
      <c r="H72" s="367"/>
      <c r="I72" s="97" t="s">
        <v>2</v>
      </c>
      <c r="J72" s="98" t="s">
        <v>5</v>
      </c>
      <c r="K72" s="98" t="s">
        <v>199</v>
      </c>
      <c r="L72" s="392"/>
    </row>
    <row r="73" spans="2:12" ht="12.75">
      <c r="B73" s="368">
        <v>60016</v>
      </c>
      <c r="C73" s="352"/>
      <c r="D73" s="353"/>
      <c r="E73" s="99">
        <f>SUM(F73:G73)</f>
        <v>179416</v>
      </c>
      <c r="F73" s="99">
        <v>137419</v>
      </c>
      <c r="G73" s="99">
        <v>41997</v>
      </c>
      <c r="H73" s="99">
        <f>SUM(I73:J73)</f>
        <v>35734.1</v>
      </c>
      <c r="I73" s="99">
        <v>35734.1</v>
      </c>
      <c r="J73" s="99">
        <v>0</v>
      </c>
      <c r="K73" s="101">
        <f>H73/E73</f>
        <v>0.19916897043741918</v>
      </c>
      <c r="L73" s="392"/>
    </row>
    <row r="74" spans="2:12" ht="12.75">
      <c r="B74" s="351">
        <v>70005</v>
      </c>
      <c r="C74" s="352"/>
      <c r="D74" s="353"/>
      <c r="E74" s="99">
        <f aca="true" t="shared" si="2" ref="E74:E79">SUM(F74:G74)</f>
        <v>25513</v>
      </c>
      <c r="F74" s="99">
        <v>25513</v>
      </c>
      <c r="G74" s="99"/>
      <c r="H74" s="99">
        <f aca="true" t="shared" si="3" ref="H74:H79">SUM(I74:J74)</f>
        <v>0</v>
      </c>
      <c r="I74" s="99">
        <v>0</v>
      </c>
      <c r="J74" s="99"/>
      <c r="K74" s="101">
        <f aca="true" t="shared" si="4" ref="K74:K79">H74/E74</f>
        <v>0</v>
      </c>
      <c r="L74" s="392"/>
    </row>
    <row r="75" spans="2:12" ht="12.75">
      <c r="B75" s="351">
        <v>75412</v>
      </c>
      <c r="C75" s="352"/>
      <c r="D75" s="353"/>
      <c r="E75" s="99">
        <f t="shared" si="2"/>
        <v>30357</v>
      </c>
      <c r="F75" s="99">
        <v>20357</v>
      </c>
      <c r="G75" s="99">
        <v>10000</v>
      </c>
      <c r="H75" s="99">
        <f t="shared" si="3"/>
        <v>9697.28</v>
      </c>
      <c r="I75" s="99">
        <v>9697.28</v>
      </c>
      <c r="J75" s="99">
        <v>0</v>
      </c>
      <c r="K75" s="101">
        <f t="shared" si="4"/>
        <v>0.31944131501795303</v>
      </c>
      <c r="L75" s="392"/>
    </row>
    <row r="76" spans="2:12" ht="12.75">
      <c r="B76" s="351">
        <v>80101</v>
      </c>
      <c r="C76" s="352"/>
      <c r="D76" s="353"/>
      <c r="E76" s="99">
        <f t="shared" si="2"/>
        <v>131089</v>
      </c>
      <c r="F76" s="99">
        <v>124172</v>
      </c>
      <c r="G76" s="99">
        <v>6917</v>
      </c>
      <c r="H76" s="99">
        <f t="shared" si="3"/>
        <v>32544.1</v>
      </c>
      <c r="I76" s="99">
        <v>32544.1</v>
      </c>
      <c r="J76" s="99">
        <v>0</v>
      </c>
      <c r="K76" s="101">
        <f t="shared" si="4"/>
        <v>0.24825957936974116</v>
      </c>
      <c r="L76" s="392"/>
    </row>
    <row r="77" spans="2:12" ht="12.75">
      <c r="B77" s="351">
        <v>90015</v>
      </c>
      <c r="C77" s="352"/>
      <c r="D77" s="353"/>
      <c r="E77" s="99">
        <f t="shared" si="2"/>
        <v>67473</v>
      </c>
      <c r="F77" s="99"/>
      <c r="G77" s="99">
        <v>67473</v>
      </c>
      <c r="H77" s="99">
        <f t="shared" si="3"/>
        <v>3690</v>
      </c>
      <c r="I77" s="99"/>
      <c r="J77" s="99">
        <v>3690</v>
      </c>
      <c r="K77" s="101">
        <f t="shared" si="4"/>
        <v>0.05468854208350007</v>
      </c>
      <c r="L77" s="392"/>
    </row>
    <row r="78" spans="2:12" ht="12.75">
      <c r="B78" s="351">
        <v>92695</v>
      </c>
      <c r="C78" s="352"/>
      <c r="D78" s="353"/>
      <c r="E78" s="99">
        <f t="shared" si="2"/>
        <v>45889</v>
      </c>
      <c r="F78" s="99">
        <v>14529</v>
      </c>
      <c r="G78" s="99">
        <v>31360</v>
      </c>
      <c r="H78" s="99">
        <f t="shared" si="3"/>
        <v>0</v>
      </c>
      <c r="I78" s="99">
        <v>0</v>
      </c>
      <c r="J78" s="99">
        <v>0</v>
      </c>
      <c r="K78" s="101">
        <f t="shared" si="4"/>
        <v>0</v>
      </c>
      <c r="L78" s="392"/>
    </row>
    <row r="79" spans="2:12" ht="15" customHeight="1">
      <c r="B79" s="369" t="s">
        <v>223</v>
      </c>
      <c r="C79" s="370"/>
      <c r="D79" s="371"/>
      <c r="E79" s="100">
        <f t="shared" si="2"/>
        <v>479737</v>
      </c>
      <c r="F79" s="100">
        <f>SUM(F73:F78)</f>
        <v>321990</v>
      </c>
      <c r="G79" s="100">
        <f>SUM(G73:G78)</f>
        <v>157747</v>
      </c>
      <c r="H79" s="100">
        <f t="shared" si="3"/>
        <v>81665.48</v>
      </c>
      <c r="I79" s="100">
        <f>SUM(I73:I78)</f>
        <v>77975.48</v>
      </c>
      <c r="J79" s="100">
        <f>SUM(J73:J78)</f>
        <v>3690</v>
      </c>
      <c r="K79" s="102">
        <f t="shared" si="4"/>
        <v>0.17022968835007513</v>
      </c>
      <c r="L79" s="393"/>
    </row>
    <row r="81" spans="2:12" ht="12.75">
      <c r="B81" s="263"/>
      <c r="C81" s="263"/>
      <c r="D81" s="263"/>
      <c r="E81" s="263"/>
      <c r="F81" s="263"/>
      <c r="G81" s="263"/>
      <c r="H81" s="263"/>
      <c r="I81" s="264"/>
      <c r="J81" s="263"/>
      <c r="K81" s="263"/>
      <c r="L81" s="263"/>
    </row>
    <row r="82" spans="2:12" ht="12.75">
      <c r="B82" s="263"/>
      <c r="C82" s="263"/>
      <c r="D82" s="263"/>
      <c r="E82" s="263"/>
      <c r="F82" s="263"/>
      <c r="G82" s="263"/>
      <c r="H82" s="263"/>
      <c r="I82" s="264"/>
      <c r="J82" s="263"/>
      <c r="K82" s="263"/>
      <c r="L82" s="263"/>
    </row>
    <row r="83" spans="2:12" ht="12.75">
      <c r="B83" s="263"/>
      <c r="C83" s="263"/>
      <c r="D83" s="263"/>
      <c r="E83" s="263"/>
      <c r="F83" s="263"/>
      <c r="G83" s="263"/>
      <c r="H83" s="263"/>
      <c r="I83" s="264"/>
      <c r="J83" s="263"/>
      <c r="K83" s="263"/>
      <c r="L83" s="263"/>
    </row>
    <row r="84" spans="2:12" ht="12.75">
      <c r="B84" s="263"/>
      <c r="C84" s="263"/>
      <c r="D84" s="263"/>
      <c r="E84" s="263"/>
      <c r="F84" s="263"/>
      <c r="G84" s="263"/>
      <c r="H84" s="263"/>
      <c r="I84" s="264"/>
      <c r="J84" s="263"/>
      <c r="K84" s="263"/>
      <c r="L84" s="263"/>
    </row>
    <row r="85" spans="2:12" ht="12.75">
      <c r="B85" s="263"/>
      <c r="C85" s="263"/>
      <c r="D85" s="263"/>
      <c r="E85" s="263"/>
      <c r="F85" s="263"/>
      <c r="G85" s="263"/>
      <c r="H85" s="263"/>
      <c r="I85" s="264"/>
      <c r="J85" s="263"/>
      <c r="K85" s="263"/>
      <c r="L85" s="263"/>
    </row>
    <row r="86" spans="2:12" ht="12.75">
      <c r="B86" s="263"/>
      <c r="C86" s="263"/>
      <c r="D86" s="263"/>
      <c r="E86" s="263"/>
      <c r="F86" s="263"/>
      <c r="G86" s="263"/>
      <c r="H86" s="263"/>
      <c r="I86" s="264"/>
      <c r="J86" s="263"/>
      <c r="K86" s="263"/>
      <c r="L86" s="263"/>
    </row>
    <row r="87" spans="2:12" ht="12.75">
      <c r="B87" s="263"/>
      <c r="C87" s="263"/>
      <c r="D87" s="263"/>
      <c r="E87" s="263"/>
      <c r="F87" s="263"/>
      <c r="G87" s="263"/>
      <c r="H87" s="263"/>
      <c r="I87" s="264"/>
      <c r="J87" s="263"/>
      <c r="K87" s="263"/>
      <c r="L87" s="263"/>
    </row>
    <row r="88" spans="2:12" ht="12.75">
      <c r="B88" s="263"/>
      <c r="C88" s="263"/>
      <c r="D88" s="263"/>
      <c r="E88" s="263"/>
      <c r="F88" s="263"/>
      <c r="G88" s="263"/>
      <c r="H88" s="263"/>
      <c r="I88" s="264"/>
      <c r="J88" s="263"/>
      <c r="K88" s="263"/>
      <c r="L88" s="263"/>
    </row>
    <row r="89" spans="2:12" ht="12.75">
      <c r="B89" s="263"/>
      <c r="C89" s="263"/>
      <c r="D89" s="263"/>
      <c r="E89" s="263"/>
      <c r="F89" s="263"/>
      <c r="G89" s="263"/>
      <c r="H89" s="263"/>
      <c r="I89" s="264"/>
      <c r="J89" s="263"/>
      <c r="K89" s="263"/>
      <c r="L89" s="263"/>
    </row>
    <row r="90" spans="2:12" ht="12.75">
      <c r="B90" s="263"/>
      <c r="C90" s="263"/>
      <c r="D90" s="263"/>
      <c r="E90" s="263"/>
      <c r="F90" s="263"/>
      <c r="G90" s="263"/>
      <c r="H90" s="263"/>
      <c r="I90" s="264"/>
      <c r="J90" s="263"/>
      <c r="K90" s="263"/>
      <c r="L90" s="263"/>
    </row>
    <row r="91" spans="2:12" ht="12.75">
      <c r="B91" s="263"/>
      <c r="C91" s="263"/>
      <c r="D91" s="263"/>
      <c r="E91" s="263"/>
      <c r="F91" s="263"/>
      <c r="G91" s="263"/>
      <c r="H91" s="263"/>
      <c r="I91" s="264"/>
      <c r="J91" s="263"/>
      <c r="K91" s="263"/>
      <c r="L91" s="263"/>
    </row>
    <row r="92" spans="2:12" ht="15" customHeight="1">
      <c r="B92" s="263"/>
      <c r="C92" s="263"/>
      <c r="D92" s="263"/>
      <c r="E92" s="263"/>
      <c r="F92" s="263"/>
      <c r="G92" s="263"/>
      <c r="H92" s="263"/>
      <c r="I92" s="264"/>
      <c r="J92" s="263"/>
      <c r="K92" s="263"/>
      <c r="L92" s="263"/>
    </row>
    <row r="93" spans="2:12" ht="16.5" customHeight="1">
      <c r="B93" s="263"/>
      <c r="C93" s="263"/>
      <c r="D93" s="263"/>
      <c r="E93" s="263"/>
      <c r="F93" s="263"/>
      <c r="G93" s="263"/>
      <c r="H93" s="263"/>
      <c r="I93" s="264"/>
      <c r="J93" s="263"/>
      <c r="K93" s="263"/>
      <c r="L93" s="263"/>
    </row>
    <row r="94" spans="2:12" ht="12.75">
      <c r="B94" s="263"/>
      <c r="C94" s="263"/>
      <c r="D94" s="263"/>
      <c r="E94" s="263"/>
      <c r="F94" s="263"/>
      <c r="G94" s="263"/>
      <c r="H94" s="263"/>
      <c r="I94" s="264"/>
      <c r="J94" s="263"/>
      <c r="K94" s="263"/>
      <c r="L94" s="263"/>
    </row>
  </sheetData>
  <sheetProtection/>
  <mergeCells count="67">
    <mergeCell ref="L67:L79"/>
    <mergeCell ref="E69:E72"/>
    <mergeCell ref="F69:G70"/>
    <mergeCell ref="F71:F72"/>
    <mergeCell ref="G71:G72"/>
    <mergeCell ref="I42:I43"/>
    <mergeCell ref="I45:I46"/>
    <mergeCell ref="I53:I54"/>
    <mergeCell ref="I71:K71"/>
    <mergeCell ref="B73:D73"/>
    <mergeCell ref="B79:D79"/>
    <mergeCell ref="I60:I61"/>
    <mergeCell ref="B67:D72"/>
    <mergeCell ref="E67:G68"/>
    <mergeCell ref="H67:K70"/>
    <mergeCell ref="B78:D78"/>
    <mergeCell ref="B74:D74"/>
    <mergeCell ref="I26:I28"/>
    <mergeCell ref="I29:I31"/>
    <mergeCell ref="I35:I36"/>
    <mergeCell ref="B75:D75"/>
    <mergeCell ref="B76:D76"/>
    <mergeCell ref="I38:I39"/>
    <mergeCell ref="I56:I58"/>
    <mergeCell ref="D35:D36"/>
    <mergeCell ref="F35:F36"/>
    <mergeCell ref="H71:H72"/>
    <mergeCell ref="L7:L12"/>
    <mergeCell ref="I11:I12"/>
    <mergeCell ref="J11:K11"/>
    <mergeCell ref="I17:I18"/>
    <mergeCell ref="B77:D77"/>
    <mergeCell ref="D60:D61"/>
    <mergeCell ref="F60:F61"/>
    <mergeCell ref="A62:E62"/>
    <mergeCell ref="I7:K10"/>
    <mergeCell ref="I21:I23"/>
    <mergeCell ref="D45:D46"/>
    <mergeCell ref="F45:F46"/>
    <mergeCell ref="D53:D54"/>
    <mergeCell ref="F53:F54"/>
    <mergeCell ref="D56:D58"/>
    <mergeCell ref="F56:F58"/>
    <mergeCell ref="D42:D43"/>
    <mergeCell ref="F42:F43"/>
    <mergeCell ref="D21:D23"/>
    <mergeCell ref="F21:F23"/>
    <mergeCell ref="D26:D28"/>
    <mergeCell ref="F26:F28"/>
    <mergeCell ref="D29:D31"/>
    <mergeCell ref="F29:F31"/>
    <mergeCell ref="G11:G12"/>
    <mergeCell ref="H11:H12"/>
    <mergeCell ref="D17:D18"/>
    <mergeCell ref="F17:F18"/>
    <mergeCell ref="D38:D39"/>
    <mergeCell ref="F38:F39"/>
    <mergeCell ref="E1:H1"/>
    <mergeCell ref="A4:G4"/>
    <mergeCell ref="A7:A12"/>
    <mergeCell ref="B7:B12"/>
    <mergeCell ref="C7:C12"/>
    <mergeCell ref="D7:D12"/>
    <mergeCell ref="E7:E12"/>
    <mergeCell ref="F7:H8"/>
    <mergeCell ref="F9:F12"/>
    <mergeCell ref="G9:H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R76"/>
  <sheetViews>
    <sheetView showGridLines="0" zoomScalePageLayoutView="0" workbookViewId="0" topLeftCell="A1">
      <selection activeCell="M22" sqref="M22"/>
    </sheetView>
  </sheetViews>
  <sheetFormatPr defaultColWidth="9.140625" defaultRowHeight="12.75"/>
  <cols>
    <col min="1" max="1" width="3.140625" style="2" customWidth="1"/>
    <col min="2" max="2" width="4.57421875" style="2" customWidth="1"/>
    <col min="3" max="3" width="6.421875" style="2" customWidth="1"/>
    <col min="4" max="4" width="15.140625" style="2" customWidth="1"/>
    <col min="5" max="5" width="12.421875" style="2" customWidth="1"/>
    <col min="6" max="6" width="12.28125" style="2" customWidth="1"/>
    <col min="7" max="7" width="12.00390625" style="2" customWidth="1"/>
    <col min="8" max="8" width="12.57421875" style="2" customWidth="1"/>
    <col min="9" max="9" width="12.7109375" style="2" customWidth="1"/>
    <col min="10" max="10" width="12.00390625" style="2" customWidth="1"/>
    <col min="11" max="11" width="10.28125" style="2" customWidth="1"/>
    <col min="12" max="12" width="11.7109375" style="2" customWidth="1"/>
    <col min="13" max="13" width="7.28125" style="2" customWidth="1"/>
    <col min="14" max="14" width="5.28125" style="2" customWidth="1"/>
    <col min="15" max="15" width="9.140625" style="2" hidden="1" customWidth="1"/>
    <col min="16" max="16384" width="9.140625" style="2" customWidth="1"/>
  </cols>
  <sheetData>
    <row r="1" spans="8:13" ht="12.75">
      <c r="H1" s="132"/>
      <c r="K1"/>
      <c r="L1"/>
      <c r="M1"/>
    </row>
    <row r="2" spans="8:13" ht="12.75">
      <c r="H2" s="402" t="s">
        <v>374</v>
      </c>
      <c r="I2" s="403"/>
      <c r="K2"/>
      <c r="L2"/>
      <c r="M2"/>
    </row>
    <row r="3" spans="8:13" ht="13.5" customHeight="1">
      <c r="H3" s="132"/>
      <c r="K3"/>
      <c r="L3"/>
      <c r="M3"/>
    </row>
    <row r="4" spans="1:13" ht="57" customHeight="1">
      <c r="A4" s="404" t="s">
        <v>264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30"/>
      <c r="M4" s="30"/>
    </row>
    <row r="5" spans="1:13" ht="10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7"/>
      <c r="L5" s="27"/>
      <c r="M5" s="27"/>
    </row>
    <row r="6" spans="1:13" s="41" customFormat="1" ht="19.5" customHeight="1">
      <c r="A6" s="329" t="s">
        <v>10</v>
      </c>
      <c r="B6" s="329" t="s">
        <v>0</v>
      </c>
      <c r="C6" s="329" t="s">
        <v>69</v>
      </c>
      <c r="D6" s="330" t="s">
        <v>248</v>
      </c>
      <c r="E6" s="330" t="s">
        <v>70</v>
      </c>
      <c r="F6" s="330" t="s">
        <v>71</v>
      </c>
      <c r="G6" s="330"/>
      <c r="H6" s="330"/>
      <c r="I6" s="330"/>
      <c r="J6" s="330"/>
      <c r="K6" s="330" t="s">
        <v>72</v>
      </c>
      <c r="L6" s="287" t="s">
        <v>266</v>
      </c>
      <c r="M6" s="287" t="s">
        <v>199</v>
      </c>
    </row>
    <row r="7" spans="1:13" s="41" customFormat="1" ht="19.5" customHeight="1">
      <c r="A7" s="329"/>
      <c r="B7" s="329"/>
      <c r="C7" s="329"/>
      <c r="D7" s="330"/>
      <c r="E7" s="330"/>
      <c r="F7" s="330" t="s">
        <v>265</v>
      </c>
      <c r="G7" s="330" t="s">
        <v>73</v>
      </c>
      <c r="H7" s="330"/>
      <c r="I7" s="330"/>
      <c r="J7" s="330"/>
      <c r="K7" s="330"/>
      <c r="L7" s="287"/>
      <c r="M7" s="287"/>
    </row>
    <row r="8" spans="1:13" s="41" customFormat="1" ht="29.25" customHeight="1">
      <c r="A8" s="329"/>
      <c r="B8" s="329"/>
      <c r="C8" s="329"/>
      <c r="D8" s="330"/>
      <c r="E8" s="330"/>
      <c r="F8" s="330"/>
      <c r="G8" s="330" t="s">
        <v>74</v>
      </c>
      <c r="H8" s="330" t="s">
        <v>75</v>
      </c>
      <c r="I8" s="330" t="s">
        <v>76</v>
      </c>
      <c r="J8" s="330" t="s">
        <v>77</v>
      </c>
      <c r="K8" s="330"/>
      <c r="L8" s="287"/>
      <c r="M8" s="287"/>
    </row>
    <row r="9" spans="1:13" s="41" customFormat="1" ht="19.5" customHeight="1">
      <c r="A9" s="329"/>
      <c r="B9" s="329"/>
      <c r="C9" s="329"/>
      <c r="D9" s="330"/>
      <c r="E9" s="330"/>
      <c r="F9" s="330"/>
      <c r="G9" s="330"/>
      <c r="H9" s="330"/>
      <c r="I9" s="330"/>
      <c r="J9" s="330"/>
      <c r="K9" s="330"/>
      <c r="L9" s="287"/>
      <c r="M9" s="287"/>
    </row>
    <row r="10" spans="1:13" s="41" customFormat="1" ht="52.5" customHeight="1">
      <c r="A10" s="329"/>
      <c r="B10" s="329"/>
      <c r="C10" s="329"/>
      <c r="D10" s="330"/>
      <c r="E10" s="330"/>
      <c r="F10" s="330"/>
      <c r="G10" s="330"/>
      <c r="H10" s="330"/>
      <c r="I10" s="330"/>
      <c r="J10" s="330"/>
      <c r="K10" s="330"/>
      <c r="L10" s="287"/>
      <c r="M10" s="287"/>
    </row>
    <row r="11" spans="1:13" ht="22.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142">
        <v>12</v>
      </c>
      <c r="M11" s="142">
        <v>13</v>
      </c>
    </row>
    <row r="12" spans="1:13" ht="80.25" customHeight="1">
      <c r="A12" s="179" t="s">
        <v>13</v>
      </c>
      <c r="B12" s="180" t="s">
        <v>83</v>
      </c>
      <c r="C12" s="180" t="s">
        <v>130</v>
      </c>
      <c r="D12" s="181" t="s">
        <v>276</v>
      </c>
      <c r="E12" s="182">
        <f aca="true" t="shared" si="0" ref="E12:E53">SUM(F12)</f>
        <v>18500</v>
      </c>
      <c r="F12" s="182">
        <f>SUM(G12:H12,J12)</f>
        <v>18500</v>
      </c>
      <c r="G12" s="182">
        <v>18500</v>
      </c>
      <c r="H12" s="182"/>
      <c r="I12" s="134" t="s">
        <v>78</v>
      </c>
      <c r="J12" s="182"/>
      <c r="K12" s="133" t="s">
        <v>180</v>
      </c>
      <c r="L12" s="153">
        <v>0</v>
      </c>
      <c r="M12" s="77">
        <f aca="true" t="shared" si="1" ref="M12:M57">L12/F12</f>
        <v>0</v>
      </c>
    </row>
    <row r="13" spans="1:13" s="136" customFormat="1" ht="48.75" customHeight="1">
      <c r="A13" s="398" t="s">
        <v>182</v>
      </c>
      <c r="B13" s="399"/>
      <c r="C13" s="399"/>
      <c r="D13" s="399"/>
      <c r="E13" s="183">
        <f t="shared" si="0"/>
        <v>18500</v>
      </c>
      <c r="F13" s="183">
        <f>SUM(G13:H13,I13,J13)</f>
        <v>18500</v>
      </c>
      <c r="G13" s="183">
        <f>SUM(G12:G12)</f>
        <v>18500</v>
      </c>
      <c r="H13" s="183">
        <f>SUM(H12:H12)</f>
        <v>0</v>
      </c>
      <c r="I13" s="184"/>
      <c r="J13" s="183">
        <f>SUM(J12:J12)</f>
        <v>0</v>
      </c>
      <c r="K13" s="152" t="s">
        <v>64</v>
      </c>
      <c r="L13" s="157">
        <f>SUM(L12)</f>
        <v>0</v>
      </c>
      <c r="M13" s="78">
        <f t="shared" si="1"/>
        <v>0</v>
      </c>
    </row>
    <row r="14" spans="1:13" s="53" customFormat="1" ht="79.5" customHeight="1">
      <c r="A14" s="47" t="s">
        <v>15</v>
      </c>
      <c r="B14" s="185" t="s">
        <v>115</v>
      </c>
      <c r="C14" s="185" t="s">
        <v>117</v>
      </c>
      <c r="D14" s="186" t="s">
        <v>277</v>
      </c>
      <c r="E14" s="187">
        <f t="shared" si="0"/>
        <v>120000</v>
      </c>
      <c r="F14" s="187">
        <f>SUM(G14:H14,J14)</f>
        <v>120000</v>
      </c>
      <c r="G14" s="187">
        <v>120000</v>
      </c>
      <c r="H14" s="187"/>
      <c r="I14" s="188" t="s">
        <v>78</v>
      </c>
      <c r="J14" s="187"/>
      <c r="K14" s="133" t="s">
        <v>180</v>
      </c>
      <c r="L14" s="92">
        <v>0</v>
      </c>
      <c r="M14" s="77">
        <f t="shared" si="1"/>
        <v>0</v>
      </c>
    </row>
    <row r="15" spans="1:13" ht="73.5" customHeight="1">
      <c r="A15" s="189" t="s">
        <v>17</v>
      </c>
      <c r="B15" s="185" t="s">
        <v>179</v>
      </c>
      <c r="C15" s="185" t="s">
        <v>179</v>
      </c>
      <c r="D15" s="186" t="s">
        <v>278</v>
      </c>
      <c r="E15" s="187">
        <f t="shared" si="0"/>
        <v>150000</v>
      </c>
      <c r="F15" s="187">
        <f aca="true" t="shared" si="2" ref="F15:F24">SUM(G15:H15,J15)</f>
        <v>150000</v>
      </c>
      <c r="G15" s="187">
        <v>150000</v>
      </c>
      <c r="H15" s="187"/>
      <c r="I15" s="188" t="s">
        <v>78</v>
      </c>
      <c r="J15" s="187"/>
      <c r="K15" s="133" t="s">
        <v>180</v>
      </c>
      <c r="L15" s="156">
        <v>49.5</v>
      </c>
      <c r="M15" s="77">
        <f t="shared" si="1"/>
        <v>0.00033</v>
      </c>
    </row>
    <row r="16" spans="1:13" s="136" customFormat="1" ht="60" customHeight="1">
      <c r="A16" s="190" t="s">
        <v>25</v>
      </c>
      <c r="B16" s="180" t="s">
        <v>179</v>
      </c>
      <c r="C16" s="180" t="s">
        <v>179</v>
      </c>
      <c r="D16" s="191" t="s">
        <v>242</v>
      </c>
      <c r="E16" s="182">
        <f t="shared" si="0"/>
        <v>150000</v>
      </c>
      <c r="F16" s="182">
        <f t="shared" si="2"/>
        <v>150000</v>
      </c>
      <c r="G16" s="182">
        <v>150000</v>
      </c>
      <c r="H16" s="182"/>
      <c r="I16" s="192" t="s">
        <v>78</v>
      </c>
      <c r="J16" s="182"/>
      <c r="K16" s="135" t="s">
        <v>180</v>
      </c>
      <c r="L16" s="154">
        <v>49.5</v>
      </c>
      <c r="M16" s="148">
        <f t="shared" si="1"/>
        <v>0.00033</v>
      </c>
    </row>
    <row r="17" spans="1:13" s="136" customFormat="1" ht="57.75" customHeight="1">
      <c r="A17" s="190" t="s">
        <v>28</v>
      </c>
      <c r="B17" s="180" t="s">
        <v>179</v>
      </c>
      <c r="C17" s="180" t="s">
        <v>179</v>
      </c>
      <c r="D17" s="191" t="s">
        <v>279</v>
      </c>
      <c r="E17" s="217">
        <f t="shared" si="0"/>
        <v>338118</v>
      </c>
      <c r="F17" s="218">
        <v>338118</v>
      </c>
      <c r="G17" s="217">
        <v>168118</v>
      </c>
      <c r="H17" s="182"/>
      <c r="I17" s="192" t="s">
        <v>280</v>
      </c>
      <c r="J17" s="182"/>
      <c r="K17" s="135" t="s">
        <v>180</v>
      </c>
      <c r="L17" s="154">
        <v>105.5</v>
      </c>
      <c r="M17" s="77">
        <f t="shared" si="1"/>
        <v>0.00031202124702027105</v>
      </c>
    </row>
    <row r="18" spans="1:13" s="136" customFormat="1" ht="58.5" customHeight="1">
      <c r="A18" s="189" t="s">
        <v>31</v>
      </c>
      <c r="B18" s="185" t="s">
        <v>179</v>
      </c>
      <c r="C18" s="185" t="s">
        <v>179</v>
      </c>
      <c r="D18" s="186" t="s">
        <v>281</v>
      </c>
      <c r="E18" s="187">
        <f t="shared" si="0"/>
        <v>200000</v>
      </c>
      <c r="F18" s="187">
        <f t="shared" si="2"/>
        <v>200000</v>
      </c>
      <c r="G18" s="187">
        <v>200000</v>
      </c>
      <c r="H18" s="187"/>
      <c r="I18" s="188" t="s">
        <v>78</v>
      </c>
      <c r="J18" s="187"/>
      <c r="K18" s="135" t="s">
        <v>180</v>
      </c>
      <c r="L18" s="154">
        <v>121770</v>
      </c>
      <c r="M18" s="77">
        <f t="shared" si="1"/>
        <v>0.60885</v>
      </c>
    </row>
    <row r="19" spans="1:13" s="136" customFormat="1" ht="64.5" customHeight="1">
      <c r="A19" s="193" t="s">
        <v>34</v>
      </c>
      <c r="B19" s="194" t="s">
        <v>179</v>
      </c>
      <c r="C19" s="194" t="s">
        <v>179</v>
      </c>
      <c r="D19" s="195" t="s">
        <v>241</v>
      </c>
      <c r="E19" s="196">
        <f t="shared" si="0"/>
        <v>120000</v>
      </c>
      <c r="F19" s="196">
        <f t="shared" si="2"/>
        <v>120000</v>
      </c>
      <c r="G19" s="196">
        <v>120000</v>
      </c>
      <c r="H19" s="196"/>
      <c r="I19" s="197" t="s">
        <v>78</v>
      </c>
      <c r="J19" s="196"/>
      <c r="K19" s="135" t="s">
        <v>180</v>
      </c>
      <c r="L19" s="154">
        <v>49.5</v>
      </c>
      <c r="M19" s="77">
        <f t="shared" si="1"/>
        <v>0.0004125</v>
      </c>
    </row>
    <row r="20" spans="1:13" s="136" customFormat="1" ht="57.75" customHeight="1">
      <c r="A20" s="190" t="s">
        <v>37</v>
      </c>
      <c r="B20" s="180" t="s">
        <v>179</v>
      </c>
      <c r="C20" s="180" t="s">
        <v>179</v>
      </c>
      <c r="D20" s="191" t="s">
        <v>282</v>
      </c>
      <c r="E20" s="182">
        <f t="shared" si="0"/>
        <v>200000</v>
      </c>
      <c r="F20" s="182">
        <f t="shared" si="2"/>
        <v>200000</v>
      </c>
      <c r="G20" s="182">
        <v>200000</v>
      </c>
      <c r="H20" s="182"/>
      <c r="I20" s="192" t="s">
        <v>78</v>
      </c>
      <c r="J20" s="182"/>
      <c r="K20" s="135" t="s">
        <v>180</v>
      </c>
      <c r="L20" s="154">
        <v>52502.55</v>
      </c>
      <c r="M20" s="77">
        <f t="shared" si="1"/>
        <v>0.26251275</v>
      </c>
    </row>
    <row r="21" spans="1:13" s="136" customFormat="1" ht="66.75" customHeight="1">
      <c r="A21" s="198" t="s">
        <v>139</v>
      </c>
      <c r="B21" s="198" t="s">
        <v>179</v>
      </c>
      <c r="C21" s="198" t="s">
        <v>179</v>
      </c>
      <c r="D21" s="199" t="s">
        <v>283</v>
      </c>
      <c r="E21" s="200">
        <f t="shared" si="0"/>
        <v>100000</v>
      </c>
      <c r="F21" s="200">
        <f t="shared" si="2"/>
        <v>100000</v>
      </c>
      <c r="G21" s="201">
        <v>100000</v>
      </c>
      <c r="H21" s="202"/>
      <c r="I21" s="203" t="s">
        <v>78</v>
      </c>
      <c r="J21" s="202"/>
      <c r="K21" s="135" t="s">
        <v>180</v>
      </c>
      <c r="L21" s="154">
        <v>0</v>
      </c>
      <c r="M21" s="77">
        <f t="shared" si="1"/>
        <v>0</v>
      </c>
    </row>
    <row r="22" spans="1:13" s="136" customFormat="1" ht="66.75" customHeight="1">
      <c r="A22" s="190" t="s">
        <v>140</v>
      </c>
      <c r="B22" s="190" t="s">
        <v>179</v>
      </c>
      <c r="C22" s="190" t="s">
        <v>179</v>
      </c>
      <c r="D22" s="191" t="s">
        <v>284</v>
      </c>
      <c r="E22" s="182">
        <f t="shared" si="0"/>
        <v>110000</v>
      </c>
      <c r="F22" s="182">
        <f t="shared" si="2"/>
        <v>110000</v>
      </c>
      <c r="G22" s="204">
        <v>110000</v>
      </c>
      <c r="H22" s="205"/>
      <c r="I22" s="192" t="s">
        <v>78</v>
      </c>
      <c r="J22" s="205"/>
      <c r="K22" s="135" t="s">
        <v>180</v>
      </c>
      <c r="L22" s="154">
        <v>49.5</v>
      </c>
      <c r="M22" s="265">
        <f t="shared" si="1"/>
        <v>0.00045</v>
      </c>
    </row>
    <row r="23" spans="1:13" s="136" customFormat="1" ht="66" customHeight="1">
      <c r="A23" s="193" t="s">
        <v>141</v>
      </c>
      <c r="B23" s="193" t="s">
        <v>179</v>
      </c>
      <c r="C23" s="193" t="s">
        <v>179</v>
      </c>
      <c r="D23" s="195" t="s">
        <v>285</v>
      </c>
      <c r="E23" s="196">
        <f t="shared" si="0"/>
        <v>6000</v>
      </c>
      <c r="F23" s="196">
        <f t="shared" si="2"/>
        <v>6000</v>
      </c>
      <c r="G23" s="206">
        <v>6000</v>
      </c>
      <c r="H23" s="207"/>
      <c r="I23" s="197" t="s">
        <v>78</v>
      </c>
      <c r="J23" s="207"/>
      <c r="K23" s="135" t="s">
        <v>180</v>
      </c>
      <c r="L23" s="154">
        <v>0</v>
      </c>
      <c r="M23" s="77">
        <f t="shared" si="1"/>
        <v>0</v>
      </c>
    </row>
    <row r="24" spans="1:13" s="136" customFormat="1" ht="75.75" customHeight="1">
      <c r="A24" s="189" t="s">
        <v>142</v>
      </c>
      <c r="B24" s="189" t="s">
        <v>179</v>
      </c>
      <c r="C24" s="189" t="s">
        <v>179</v>
      </c>
      <c r="D24" s="195" t="s">
        <v>286</v>
      </c>
      <c r="E24" s="187">
        <f t="shared" si="0"/>
        <v>6000</v>
      </c>
      <c r="F24" s="187">
        <f t="shared" si="2"/>
        <v>6000</v>
      </c>
      <c r="G24" s="208">
        <v>6000</v>
      </c>
      <c r="H24" s="209"/>
      <c r="I24" s="188" t="s">
        <v>78</v>
      </c>
      <c r="J24" s="209"/>
      <c r="K24" s="135" t="s">
        <v>180</v>
      </c>
      <c r="L24" s="154">
        <v>0</v>
      </c>
      <c r="M24" s="77">
        <f t="shared" si="1"/>
        <v>0</v>
      </c>
    </row>
    <row r="25" spans="1:13" s="53" customFormat="1" ht="53.25" customHeight="1">
      <c r="A25" s="189" t="s">
        <v>143</v>
      </c>
      <c r="B25" s="189" t="s">
        <v>179</v>
      </c>
      <c r="C25" s="189" t="s">
        <v>179</v>
      </c>
      <c r="D25" s="195" t="s">
        <v>287</v>
      </c>
      <c r="E25" s="187">
        <f t="shared" si="0"/>
        <v>10000</v>
      </c>
      <c r="F25" s="187">
        <f>SUM(G25:H25,J25)</f>
        <v>10000</v>
      </c>
      <c r="G25" s="208">
        <v>10000</v>
      </c>
      <c r="H25" s="209"/>
      <c r="I25" s="188" t="s">
        <v>78</v>
      </c>
      <c r="J25" s="209"/>
      <c r="K25" s="135" t="s">
        <v>180</v>
      </c>
      <c r="L25" s="92">
        <v>0</v>
      </c>
      <c r="M25" s="77">
        <f t="shared" si="1"/>
        <v>0</v>
      </c>
    </row>
    <row r="26" spans="1:13" s="136" customFormat="1" ht="79.5" customHeight="1">
      <c r="A26" s="400" t="s">
        <v>181</v>
      </c>
      <c r="B26" s="400"/>
      <c r="C26" s="400"/>
      <c r="D26" s="400"/>
      <c r="E26" s="220">
        <f t="shared" si="0"/>
        <v>1510118</v>
      </c>
      <c r="F26" s="220">
        <f>SUM(G26:J26)</f>
        <v>1510118</v>
      </c>
      <c r="G26" s="220">
        <f>SUM(G14:G25)</f>
        <v>1340118</v>
      </c>
      <c r="H26" s="220">
        <f>SUM(H14:H25)</f>
        <v>0</v>
      </c>
      <c r="I26" s="221">
        <v>170000</v>
      </c>
      <c r="J26" s="220">
        <f>SUM(J14:J25)</f>
        <v>0</v>
      </c>
      <c r="K26" s="152" t="s">
        <v>64</v>
      </c>
      <c r="L26" s="157">
        <f>SUM(L14:L25)</f>
        <v>174576.05</v>
      </c>
      <c r="M26" s="78">
        <f t="shared" si="1"/>
        <v>0.11560424417164751</v>
      </c>
    </row>
    <row r="27" spans="1:13" s="151" customFormat="1" ht="60" customHeight="1">
      <c r="A27" s="189" t="s">
        <v>147</v>
      </c>
      <c r="B27" s="189">
        <v>750</v>
      </c>
      <c r="C27" s="189">
        <v>75023</v>
      </c>
      <c r="D27" s="195" t="s">
        <v>288</v>
      </c>
      <c r="E27" s="187">
        <f t="shared" si="0"/>
        <v>117420</v>
      </c>
      <c r="F27" s="187">
        <f>SUM(G27:H27,J27)</f>
        <v>117420</v>
      </c>
      <c r="G27" s="208">
        <v>117420</v>
      </c>
      <c r="H27" s="209"/>
      <c r="I27" s="188" t="s">
        <v>78</v>
      </c>
      <c r="J27" s="209"/>
      <c r="K27" s="135" t="s">
        <v>180</v>
      </c>
      <c r="L27" s="91">
        <v>0</v>
      </c>
      <c r="M27" s="77">
        <f t="shared" si="1"/>
        <v>0</v>
      </c>
    </row>
    <row r="28" spans="1:13" s="136" customFormat="1" ht="74.25" customHeight="1">
      <c r="A28" s="189" t="s">
        <v>148</v>
      </c>
      <c r="B28" s="189" t="s">
        <v>179</v>
      </c>
      <c r="C28" s="189" t="s">
        <v>179</v>
      </c>
      <c r="D28" s="195" t="s">
        <v>289</v>
      </c>
      <c r="E28" s="187">
        <f t="shared" si="0"/>
        <v>100000</v>
      </c>
      <c r="F28" s="187">
        <f>SUM(G28:H28,J28)</f>
        <v>100000</v>
      </c>
      <c r="G28" s="208">
        <v>100000</v>
      </c>
      <c r="H28" s="209"/>
      <c r="I28" s="188" t="s">
        <v>78</v>
      </c>
      <c r="J28" s="209"/>
      <c r="K28" s="135" t="s">
        <v>180</v>
      </c>
      <c r="L28" s="154">
        <v>9225</v>
      </c>
      <c r="M28" s="77">
        <f t="shared" si="1"/>
        <v>0.09225</v>
      </c>
    </row>
    <row r="29" spans="1:13" s="136" customFormat="1" ht="62.25" customHeight="1">
      <c r="A29" s="190" t="s">
        <v>149</v>
      </c>
      <c r="B29" s="190" t="s">
        <v>179</v>
      </c>
      <c r="C29" s="190" t="s">
        <v>179</v>
      </c>
      <c r="D29" s="211" t="s">
        <v>290</v>
      </c>
      <c r="E29" s="182">
        <f t="shared" si="0"/>
        <v>105000</v>
      </c>
      <c r="F29" s="182">
        <f>SUM(G29:H29,J29)</f>
        <v>105000</v>
      </c>
      <c r="G29" s="204">
        <v>105000</v>
      </c>
      <c r="H29" s="205"/>
      <c r="I29" s="192" t="s">
        <v>78</v>
      </c>
      <c r="J29" s="205"/>
      <c r="K29" s="135" t="s">
        <v>180</v>
      </c>
      <c r="L29" s="154">
        <v>0</v>
      </c>
      <c r="M29" s="77">
        <f t="shared" si="1"/>
        <v>0</v>
      </c>
    </row>
    <row r="30" spans="1:13" s="136" customFormat="1" ht="57.75" customHeight="1">
      <c r="A30" s="400" t="s">
        <v>184</v>
      </c>
      <c r="B30" s="400"/>
      <c r="C30" s="400"/>
      <c r="D30" s="400"/>
      <c r="E30" s="210">
        <f t="shared" si="0"/>
        <v>322420</v>
      </c>
      <c r="F30" s="210">
        <f>SUM(G30:H30,I30,J30)</f>
        <v>322420</v>
      </c>
      <c r="G30" s="210">
        <f>SUM(G27:G29)</f>
        <v>322420</v>
      </c>
      <c r="H30" s="210">
        <f>SUM(H27:H29)</f>
        <v>0</v>
      </c>
      <c r="I30" s="212"/>
      <c r="J30" s="210">
        <f>SUM(J18:J23)</f>
        <v>0</v>
      </c>
      <c r="K30" s="152" t="s">
        <v>64</v>
      </c>
      <c r="L30" s="157">
        <f>SUM(L27:L29)</f>
        <v>9225</v>
      </c>
      <c r="M30" s="78">
        <f t="shared" si="1"/>
        <v>0.028611748650828113</v>
      </c>
    </row>
    <row r="31" spans="1:13" s="136" customFormat="1" ht="51.75" customHeight="1">
      <c r="A31" s="189" t="s">
        <v>150</v>
      </c>
      <c r="B31" s="47">
        <v>754</v>
      </c>
      <c r="C31" s="47">
        <v>75412</v>
      </c>
      <c r="D31" s="213" t="s">
        <v>291</v>
      </c>
      <c r="E31" s="187">
        <f t="shared" si="0"/>
        <v>10000</v>
      </c>
      <c r="F31" s="187">
        <f aca="true" t="shared" si="3" ref="F31:F53">SUM(G31:H31,J31)</f>
        <v>10000</v>
      </c>
      <c r="G31" s="187">
        <v>10000</v>
      </c>
      <c r="H31" s="187"/>
      <c r="I31" s="188" t="s">
        <v>78</v>
      </c>
      <c r="J31" s="187"/>
      <c r="K31" s="135" t="s">
        <v>180</v>
      </c>
      <c r="L31" s="154">
        <v>0</v>
      </c>
      <c r="M31" s="77">
        <f t="shared" si="1"/>
        <v>0</v>
      </c>
    </row>
    <row r="32" spans="1:13" s="151" customFormat="1" ht="97.5" customHeight="1">
      <c r="A32" s="190" t="s">
        <v>151</v>
      </c>
      <c r="B32" s="190" t="s">
        <v>179</v>
      </c>
      <c r="C32" s="190" t="s">
        <v>179</v>
      </c>
      <c r="D32" s="191" t="s">
        <v>292</v>
      </c>
      <c r="E32" s="182">
        <f t="shared" si="0"/>
        <v>127000</v>
      </c>
      <c r="F32" s="182">
        <f>SUM(G32:H32,J32)</f>
        <v>127000</v>
      </c>
      <c r="G32" s="182">
        <v>127000</v>
      </c>
      <c r="H32" s="182"/>
      <c r="I32" s="192" t="s">
        <v>78</v>
      </c>
      <c r="J32" s="182"/>
      <c r="K32" s="135" t="s">
        <v>180</v>
      </c>
      <c r="L32" s="91">
        <v>0</v>
      </c>
      <c r="M32" s="77">
        <f t="shared" si="1"/>
        <v>0</v>
      </c>
    </row>
    <row r="33" spans="1:13" s="141" customFormat="1" ht="58.5" customHeight="1">
      <c r="A33" s="398" t="s">
        <v>183</v>
      </c>
      <c r="B33" s="399"/>
      <c r="C33" s="399"/>
      <c r="D33" s="399"/>
      <c r="E33" s="183">
        <f t="shared" si="0"/>
        <v>137000</v>
      </c>
      <c r="F33" s="183">
        <f t="shared" si="3"/>
        <v>137000</v>
      </c>
      <c r="G33" s="183">
        <f>SUM(G31:G32)</f>
        <v>137000</v>
      </c>
      <c r="H33" s="183">
        <f>SUM(H31:H32)</f>
        <v>0</v>
      </c>
      <c r="I33" s="184"/>
      <c r="J33" s="183">
        <f>SUM(J31:J32)</f>
        <v>0</v>
      </c>
      <c r="K33" s="152" t="s">
        <v>64</v>
      </c>
      <c r="L33" s="157">
        <f>SUM(L31:L32)</f>
        <v>0</v>
      </c>
      <c r="M33" s="78">
        <f t="shared" si="1"/>
        <v>0</v>
      </c>
    </row>
    <row r="34" spans="1:13" s="141" customFormat="1" ht="64.5" customHeight="1">
      <c r="A34" s="189" t="s">
        <v>152</v>
      </c>
      <c r="B34" s="185" t="s">
        <v>119</v>
      </c>
      <c r="C34" s="185" t="s">
        <v>200</v>
      </c>
      <c r="D34" s="186" t="s">
        <v>293</v>
      </c>
      <c r="E34" s="187">
        <f t="shared" si="0"/>
        <v>50000</v>
      </c>
      <c r="F34" s="187">
        <f t="shared" si="3"/>
        <v>50000</v>
      </c>
      <c r="G34" s="187">
        <v>50000</v>
      </c>
      <c r="H34" s="187"/>
      <c r="I34" s="188" t="s">
        <v>78</v>
      </c>
      <c r="J34" s="187"/>
      <c r="K34" s="140" t="s">
        <v>180</v>
      </c>
      <c r="L34" s="91">
        <v>12.02</v>
      </c>
      <c r="M34" s="77">
        <f t="shared" si="1"/>
        <v>0.0002404</v>
      </c>
    </row>
    <row r="35" spans="1:13" s="22" customFormat="1" ht="90.75" customHeight="1">
      <c r="A35" s="189" t="s">
        <v>153</v>
      </c>
      <c r="B35" s="185" t="s">
        <v>179</v>
      </c>
      <c r="C35" s="214" t="s">
        <v>179</v>
      </c>
      <c r="D35" s="186" t="s">
        <v>294</v>
      </c>
      <c r="E35" s="187">
        <f t="shared" si="0"/>
        <v>60000</v>
      </c>
      <c r="F35" s="187">
        <f t="shared" si="3"/>
        <v>60000</v>
      </c>
      <c r="G35" s="187">
        <v>60000</v>
      </c>
      <c r="H35" s="187"/>
      <c r="I35" s="188" t="s">
        <v>78</v>
      </c>
      <c r="J35" s="187"/>
      <c r="K35" s="138" t="s">
        <v>180</v>
      </c>
      <c r="L35" s="92">
        <v>0</v>
      </c>
      <c r="M35" s="77">
        <f t="shared" si="1"/>
        <v>0</v>
      </c>
    </row>
    <row r="36" spans="1:13" s="22" customFormat="1" ht="64.5" customHeight="1">
      <c r="A36" s="190" t="s">
        <v>158</v>
      </c>
      <c r="B36" s="180" t="s">
        <v>179</v>
      </c>
      <c r="C36" s="215" t="s">
        <v>179</v>
      </c>
      <c r="D36" s="191" t="s">
        <v>309</v>
      </c>
      <c r="E36" s="182">
        <f t="shared" si="0"/>
        <v>350000</v>
      </c>
      <c r="F36" s="182">
        <f>SUM(G36:H36,J36)</f>
        <v>350000</v>
      </c>
      <c r="G36" s="182">
        <v>350000</v>
      </c>
      <c r="H36" s="182"/>
      <c r="I36" s="192" t="s">
        <v>78</v>
      </c>
      <c r="J36" s="182"/>
      <c r="K36" s="138" t="s">
        <v>180</v>
      </c>
      <c r="L36" s="92">
        <v>15058</v>
      </c>
      <c r="M36" s="77">
        <f t="shared" si="1"/>
        <v>0.04302285714285714</v>
      </c>
    </row>
    <row r="37" spans="1:13" s="22" customFormat="1" ht="64.5" customHeight="1">
      <c r="A37" s="398" t="s">
        <v>208</v>
      </c>
      <c r="B37" s="399"/>
      <c r="C37" s="399"/>
      <c r="D37" s="399"/>
      <c r="E37" s="183">
        <f t="shared" si="0"/>
        <v>460000</v>
      </c>
      <c r="F37" s="183">
        <f t="shared" si="3"/>
        <v>460000</v>
      </c>
      <c r="G37" s="183">
        <f>SUM(G34:G36)</f>
        <v>460000</v>
      </c>
      <c r="H37" s="183">
        <f>SUM(H34:H35)</f>
        <v>0</v>
      </c>
      <c r="I37" s="184" t="s">
        <v>78</v>
      </c>
      <c r="J37" s="183">
        <f>SUM(J34:J35)</f>
        <v>0</v>
      </c>
      <c r="K37" s="137" t="s">
        <v>64</v>
      </c>
      <c r="L37" s="155">
        <f>SUM(L34:L36)</f>
        <v>15070.02</v>
      </c>
      <c r="M37" s="78">
        <f t="shared" si="1"/>
        <v>0.032760913043478265</v>
      </c>
    </row>
    <row r="38" spans="1:13" s="22" customFormat="1" ht="72" customHeight="1">
      <c r="A38" s="189" t="s">
        <v>161</v>
      </c>
      <c r="B38" s="185" t="s">
        <v>122</v>
      </c>
      <c r="C38" s="214" t="s">
        <v>295</v>
      </c>
      <c r="D38" s="186" t="s">
        <v>296</v>
      </c>
      <c r="E38" s="187">
        <f t="shared" si="0"/>
        <v>4000</v>
      </c>
      <c r="F38" s="187">
        <f>SUM(G38:H38,J38)</f>
        <v>4000</v>
      </c>
      <c r="G38" s="187">
        <v>4000</v>
      </c>
      <c r="H38" s="187"/>
      <c r="I38" s="188" t="s">
        <v>78</v>
      </c>
      <c r="J38" s="187"/>
      <c r="K38" s="138" t="s">
        <v>180</v>
      </c>
      <c r="L38" s="92">
        <v>3999.96</v>
      </c>
      <c r="M38" s="77">
        <f t="shared" si="1"/>
        <v>0.99999</v>
      </c>
    </row>
    <row r="39" spans="1:13" s="141" customFormat="1" ht="50.25" customHeight="1">
      <c r="A39" s="398" t="s">
        <v>297</v>
      </c>
      <c r="B39" s="399"/>
      <c r="C39" s="399"/>
      <c r="D39" s="399"/>
      <c r="E39" s="183">
        <f t="shared" si="0"/>
        <v>4000</v>
      </c>
      <c r="F39" s="183">
        <f>SUM(G39:H39,J39)</f>
        <v>4000</v>
      </c>
      <c r="G39" s="183">
        <f>SUM(G38)</f>
        <v>4000</v>
      </c>
      <c r="H39" s="183">
        <f>SUM(H37:H38)</f>
        <v>0</v>
      </c>
      <c r="I39" s="184" t="s">
        <v>78</v>
      </c>
      <c r="J39" s="183">
        <f>SUM(J37:J38)</f>
        <v>0</v>
      </c>
      <c r="K39" s="152" t="s">
        <v>64</v>
      </c>
      <c r="L39" s="157">
        <f>SUM(L38)</f>
        <v>3999.96</v>
      </c>
      <c r="M39" s="78">
        <f t="shared" si="1"/>
        <v>0.99999</v>
      </c>
    </row>
    <row r="40" spans="1:13" s="141" customFormat="1" ht="77.25" customHeight="1">
      <c r="A40" s="189" t="s">
        <v>162</v>
      </c>
      <c r="B40" s="185" t="s">
        <v>127</v>
      </c>
      <c r="C40" s="185" t="s">
        <v>131</v>
      </c>
      <c r="D40" s="216" t="s">
        <v>243</v>
      </c>
      <c r="E40" s="187">
        <f t="shared" si="0"/>
        <v>40000</v>
      </c>
      <c r="F40" s="187">
        <f t="shared" si="3"/>
        <v>40000</v>
      </c>
      <c r="G40" s="187">
        <v>40000</v>
      </c>
      <c r="H40" s="187"/>
      <c r="I40" s="188" t="s">
        <v>78</v>
      </c>
      <c r="J40" s="187"/>
      <c r="K40" s="140" t="s">
        <v>180</v>
      </c>
      <c r="L40" s="91">
        <v>2500</v>
      </c>
      <c r="M40" s="77">
        <f t="shared" si="1"/>
        <v>0.0625</v>
      </c>
    </row>
    <row r="41" spans="1:13" s="141" customFormat="1" ht="87" customHeight="1">
      <c r="A41" s="189" t="s">
        <v>163</v>
      </c>
      <c r="B41" s="185" t="s">
        <v>179</v>
      </c>
      <c r="C41" s="185" t="s">
        <v>179</v>
      </c>
      <c r="D41" s="216" t="s">
        <v>244</v>
      </c>
      <c r="E41" s="187">
        <f t="shared" si="0"/>
        <v>40000</v>
      </c>
      <c r="F41" s="187">
        <f t="shared" si="3"/>
        <v>40000</v>
      </c>
      <c r="G41" s="187">
        <v>40000</v>
      </c>
      <c r="H41" s="187"/>
      <c r="I41" s="188" t="s">
        <v>78</v>
      </c>
      <c r="J41" s="187"/>
      <c r="K41" s="140" t="s">
        <v>180</v>
      </c>
      <c r="L41" s="91">
        <v>0</v>
      </c>
      <c r="M41" s="77">
        <f t="shared" si="1"/>
        <v>0</v>
      </c>
    </row>
    <row r="42" spans="1:13" s="141" customFormat="1" ht="80.25" customHeight="1">
      <c r="A42" s="189" t="s">
        <v>164</v>
      </c>
      <c r="B42" s="185" t="s">
        <v>179</v>
      </c>
      <c r="C42" s="185" t="s">
        <v>179</v>
      </c>
      <c r="D42" s="216" t="s">
        <v>245</v>
      </c>
      <c r="E42" s="187">
        <f t="shared" si="0"/>
        <v>40000</v>
      </c>
      <c r="F42" s="187">
        <f t="shared" si="3"/>
        <v>40000</v>
      </c>
      <c r="G42" s="187">
        <v>40000</v>
      </c>
      <c r="H42" s="187"/>
      <c r="I42" s="188" t="s">
        <v>78</v>
      </c>
      <c r="J42" s="187"/>
      <c r="K42" s="140" t="s">
        <v>180</v>
      </c>
      <c r="L42" s="91">
        <v>4488</v>
      </c>
      <c r="M42" s="77">
        <f t="shared" si="1"/>
        <v>0.1122</v>
      </c>
    </row>
    <row r="43" spans="1:13" s="53" customFormat="1" ht="70.5" customHeight="1">
      <c r="A43" s="189" t="s">
        <v>169</v>
      </c>
      <c r="B43" s="185" t="s">
        <v>179</v>
      </c>
      <c r="C43" s="185" t="s">
        <v>179</v>
      </c>
      <c r="D43" s="216" t="s">
        <v>246</v>
      </c>
      <c r="E43" s="187">
        <f t="shared" si="0"/>
        <v>30000</v>
      </c>
      <c r="F43" s="187">
        <f t="shared" si="3"/>
        <v>30000</v>
      </c>
      <c r="G43" s="187">
        <v>30000</v>
      </c>
      <c r="H43" s="187"/>
      <c r="I43" s="188" t="s">
        <v>78</v>
      </c>
      <c r="J43" s="187"/>
      <c r="K43" s="140" t="s">
        <v>180</v>
      </c>
      <c r="L43" s="92">
        <v>658.27</v>
      </c>
      <c r="M43" s="77">
        <f t="shared" si="1"/>
        <v>0.02194233333333333</v>
      </c>
    </row>
    <row r="44" spans="1:13" ht="116.25" customHeight="1">
      <c r="A44" s="189" t="s">
        <v>170</v>
      </c>
      <c r="B44" s="185" t="s">
        <v>179</v>
      </c>
      <c r="C44" s="185" t="s">
        <v>179</v>
      </c>
      <c r="D44" s="186" t="s">
        <v>298</v>
      </c>
      <c r="E44" s="187">
        <f t="shared" si="0"/>
        <v>50000</v>
      </c>
      <c r="F44" s="187">
        <f t="shared" si="3"/>
        <v>50000</v>
      </c>
      <c r="G44" s="187">
        <v>50000</v>
      </c>
      <c r="H44" s="187"/>
      <c r="I44" s="188" t="s">
        <v>78</v>
      </c>
      <c r="J44" s="187"/>
      <c r="K44" s="133" t="s">
        <v>180</v>
      </c>
      <c r="L44" s="156">
        <v>0</v>
      </c>
      <c r="M44" s="77">
        <f t="shared" si="1"/>
        <v>0</v>
      </c>
    </row>
    <row r="45" spans="1:13" s="53" customFormat="1" ht="106.5" customHeight="1">
      <c r="A45" s="189" t="s">
        <v>171</v>
      </c>
      <c r="B45" s="185" t="s">
        <v>179</v>
      </c>
      <c r="C45" s="185" t="s">
        <v>179</v>
      </c>
      <c r="D45" s="186" t="s">
        <v>299</v>
      </c>
      <c r="E45" s="187">
        <f t="shared" si="0"/>
        <v>40000</v>
      </c>
      <c r="F45" s="187">
        <f t="shared" si="3"/>
        <v>40000</v>
      </c>
      <c r="G45" s="187">
        <v>40000</v>
      </c>
      <c r="H45" s="187"/>
      <c r="I45" s="188" t="s">
        <v>78</v>
      </c>
      <c r="J45" s="187"/>
      <c r="K45" s="133" t="s">
        <v>180</v>
      </c>
      <c r="L45" s="92">
        <v>3690</v>
      </c>
      <c r="M45" s="77">
        <f t="shared" si="1"/>
        <v>0.09225</v>
      </c>
    </row>
    <row r="46" spans="1:13" ht="66" customHeight="1">
      <c r="A46" s="189" t="s">
        <v>172</v>
      </c>
      <c r="B46" s="185" t="s">
        <v>179</v>
      </c>
      <c r="C46" s="185" t="s">
        <v>179</v>
      </c>
      <c r="D46" s="186" t="s">
        <v>247</v>
      </c>
      <c r="E46" s="187">
        <f t="shared" si="0"/>
        <v>40000</v>
      </c>
      <c r="F46" s="187">
        <f t="shared" si="3"/>
        <v>40000</v>
      </c>
      <c r="G46" s="187">
        <v>40000</v>
      </c>
      <c r="H46" s="187"/>
      <c r="I46" s="188" t="s">
        <v>78</v>
      </c>
      <c r="J46" s="187"/>
      <c r="K46" s="133" t="s">
        <v>180</v>
      </c>
      <c r="L46" s="156">
        <v>39998.5</v>
      </c>
      <c r="M46" s="77">
        <f t="shared" si="1"/>
        <v>0.9999625</v>
      </c>
    </row>
    <row r="47" spans="1:13" ht="96" customHeight="1">
      <c r="A47" s="189" t="s">
        <v>173</v>
      </c>
      <c r="B47" s="185" t="s">
        <v>179</v>
      </c>
      <c r="C47" s="185" t="s">
        <v>179</v>
      </c>
      <c r="D47" s="186" t="s">
        <v>300</v>
      </c>
      <c r="E47" s="187">
        <f t="shared" si="0"/>
        <v>40000</v>
      </c>
      <c r="F47" s="187">
        <f t="shared" si="3"/>
        <v>40000</v>
      </c>
      <c r="G47" s="187">
        <v>40000</v>
      </c>
      <c r="H47" s="187"/>
      <c r="I47" s="188" t="s">
        <v>78</v>
      </c>
      <c r="J47" s="187"/>
      <c r="K47" s="133" t="s">
        <v>180</v>
      </c>
      <c r="L47" s="156">
        <v>3690</v>
      </c>
      <c r="M47" s="77">
        <f t="shared" si="1"/>
        <v>0.09225</v>
      </c>
    </row>
    <row r="48" spans="1:13" ht="101.25" customHeight="1">
      <c r="A48" s="189" t="s">
        <v>174</v>
      </c>
      <c r="B48" s="185" t="s">
        <v>179</v>
      </c>
      <c r="C48" s="185" t="s">
        <v>179</v>
      </c>
      <c r="D48" s="186" t="s">
        <v>301</v>
      </c>
      <c r="E48" s="187">
        <f t="shared" si="0"/>
        <v>20000</v>
      </c>
      <c r="F48" s="187">
        <f t="shared" si="3"/>
        <v>20000</v>
      </c>
      <c r="G48" s="187">
        <v>20000</v>
      </c>
      <c r="H48" s="187"/>
      <c r="I48" s="188" t="s">
        <v>78</v>
      </c>
      <c r="J48" s="187"/>
      <c r="K48" s="133" t="s">
        <v>180</v>
      </c>
      <c r="L48" s="156">
        <v>0</v>
      </c>
      <c r="M48" s="77">
        <f t="shared" si="1"/>
        <v>0</v>
      </c>
    </row>
    <row r="49" spans="1:13" s="53" customFormat="1" ht="76.5" customHeight="1">
      <c r="A49" s="189" t="s">
        <v>176</v>
      </c>
      <c r="B49" s="185" t="s">
        <v>179</v>
      </c>
      <c r="C49" s="185" t="s">
        <v>179</v>
      </c>
      <c r="D49" s="186" t="s">
        <v>302</v>
      </c>
      <c r="E49" s="187">
        <f>SUM(F49)</f>
        <v>20000</v>
      </c>
      <c r="F49" s="187">
        <f>SUM(G49:H49,J49)</f>
        <v>20000</v>
      </c>
      <c r="G49" s="187">
        <v>20000</v>
      </c>
      <c r="H49" s="187"/>
      <c r="I49" s="188" t="s">
        <v>78</v>
      </c>
      <c r="J49" s="187"/>
      <c r="K49" s="138" t="s">
        <v>180</v>
      </c>
      <c r="L49" s="92">
        <v>0</v>
      </c>
      <c r="M49" s="77">
        <f t="shared" si="1"/>
        <v>0</v>
      </c>
    </row>
    <row r="50" spans="1:13" s="161" customFormat="1" ht="105.75" customHeight="1">
      <c r="A50" s="189" t="s">
        <v>185</v>
      </c>
      <c r="B50" s="185" t="s">
        <v>179</v>
      </c>
      <c r="C50" s="185" t="s">
        <v>179</v>
      </c>
      <c r="D50" s="186" t="s">
        <v>303</v>
      </c>
      <c r="E50" s="187">
        <f t="shared" si="0"/>
        <v>40000</v>
      </c>
      <c r="F50" s="187">
        <f t="shared" si="3"/>
        <v>40000</v>
      </c>
      <c r="G50" s="187">
        <v>40000</v>
      </c>
      <c r="H50" s="187"/>
      <c r="I50" s="188" t="s">
        <v>78</v>
      </c>
      <c r="J50" s="187"/>
      <c r="K50" s="135" t="s">
        <v>180</v>
      </c>
      <c r="L50" s="154">
        <v>12</v>
      </c>
      <c r="M50" s="77">
        <f t="shared" si="1"/>
        <v>0.0003</v>
      </c>
    </row>
    <row r="51" spans="1:13" s="161" customFormat="1" ht="90.75" customHeight="1">
      <c r="A51" s="189" t="s">
        <v>186</v>
      </c>
      <c r="B51" s="185" t="s">
        <v>179</v>
      </c>
      <c r="C51" s="185" t="s">
        <v>179</v>
      </c>
      <c r="D51" s="186" t="s">
        <v>304</v>
      </c>
      <c r="E51" s="187">
        <f t="shared" si="0"/>
        <v>30000</v>
      </c>
      <c r="F51" s="187">
        <f t="shared" si="3"/>
        <v>30000</v>
      </c>
      <c r="G51" s="187">
        <v>30000</v>
      </c>
      <c r="H51" s="187"/>
      <c r="I51" s="188" t="s">
        <v>78</v>
      </c>
      <c r="J51" s="187"/>
      <c r="K51" s="135" t="s">
        <v>180</v>
      </c>
      <c r="L51" s="154">
        <v>0</v>
      </c>
      <c r="M51" s="77">
        <f t="shared" si="1"/>
        <v>0</v>
      </c>
    </row>
    <row r="52" spans="1:13" s="162" customFormat="1" ht="90.75" customHeight="1">
      <c r="A52" s="189" t="s">
        <v>187</v>
      </c>
      <c r="B52" s="185" t="s">
        <v>179</v>
      </c>
      <c r="C52" s="185" t="s">
        <v>179</v>
      </c>
      <c r="D52" s="186" t="s">
        <v>305</v>
      </c>
      <c r="E52" s="187">
        <f t="shared" si="0"/>
        <v>10000</v>
      </c>
      <c r="F52" s="187">
        <f t="shared" si="3"/>
        <v>10000</v>
      </c>
      <c r="G52" s="187">
        <v>10000</v>
      </c>
      <c r="H52" s="187"/>
      <c r="I52" s="188" t="s">
        <v>78</v>
      </c>
      <c r="J52" s="187"/>
      <c r="K52" s="135" t="s">
        <v>180</v>
      </c>
      <c r="L52" s="92">
        <v>0</v>
      </c>
      <c r="M52" s="77">
        <f t="shared" si="1"/>
        <v>0</v>
      </c>
    </row>
    <row r="53" spans="1:13" s="161" customFormat="1" ht="108.75" customHeight="1">
      <c r="A53" s="189" t="s">
        <v>227</v>
      </c>
      <c r="B53" s="185" t="s">
        <v>179</v>
      </c>
      <c r="C53" s="185" t="s">
        <v>179</v>
      </c>
      <c r="D53" s="186" t="s">
        <v>306</v>
      </c>
      <c r="E53" s="187">
        <f t="shared" si="0"/>
        <v>90000</v>
      </c>
      <c r="F53" s="187">
        <f t="shared" si="3"/>
        <v>90000</v>
      </c>
      <c r="G53" s="187">
        <v>90000</v>
      </c>
      <c r="H53" s="187"/>
      <c r="I53" s="188" t="s">
        <v>78</v>
      </c>
      <c r="J53" s="187"/>
      <c r="K53" s="135" t="s">
        <v>180</v>
      </c>
      <c r="L53" s="154">
        <v>7380</v>
      </c>
      <c r="M53" s="77">
        <f t="shared" si="1"/>
        <v>0.082</v>
      </c>
    </row>
    <row r="54" spans="1:13" s="162" customFormat="1" ht="64.5" customHeight="1">
      <c r="A54" s="398" t="s">
        <v>188</v>
      </c>
      <c r="B54" s="399"/>
      <c r="C54" s="399"/>
      <c r="D54" s="399"/>
      <c r="E54" s="183">
        <f>SUM(F54)</f>
        <v>530000</v>
      </c>
      <c r="F54" s="183">
        <f>SUM(G54:H54,I54,J54)</f>
        <v>530000</v>
      </c>
      <c r="G54" s="183">
        <f>SUM(G40:G53)</f>
        <v>530000</v>
      </c>
      <c r="H54" s="183">
        <f>SUM(H40:H53)</f>
        <v>0</v>
      </c>
      <c r="I54" s="183">
        <f>SUM(I40:I53)</f>
        <v>0</v>
      </c>
      <c r="J54" s="183">
        <f>SUM(J40:J53)</f>
        <v>0</v>
      </c>
      <c r="K54" s="152" t="s">
        <v>64</v>
      </c>
      <c r="L54" s="155">
        <f>SUM(L40:L53)</f>
        <v>62416.770000000004</v>
      </c>
      <c r="M54" s="78">
        <f t="shared" si="1"/>
        <v>0.11776749056603775</v>
      </c>
    </row>
    <row r="55" spans="1:13" s="163" customFormat="1" ht="103.5" customHeight="1">
      <c r="A55" s="189" t="s">
        <v>228</v>
      </c>
      <c r="B55" s="214" t="s">
        <v>129</v>
      </c>
      <c r="C55" s="214" t="s">
        <v>307</v>
      </c>
      <c r="D55" s="186" t="s">
        <v>308</v>
      </c>
      <c r="E55" s="187">
        <f>SUM(F55)</f>
        <v>31360</v>
      </c>
      <c r="F55" s="187">
        <f>SUM(G55:H55,J55)</f>
        <v>31360</v>
      </c>
      <c r="G55" s="187">
        <v>31360</v>
      </c>
      <c r="H55" s="187"/>
      <c r="I55" s="188" t="s">
        <v>78</v>
      </c>
      <c r="J55" s="187"/>
      <c r="K55" s="135" t="s">
        <v>180</v>
      </c>
      <c r="L55" s="154">
        <v>0</v>
      </c>
      <c r="M55" s="77">
        <f t="shared" si="1"/>
        <v>0</v>
      </c>
    </row>
    <row r="56" spans="1:13" s="136" customFormat="1" ht="60.75" customHeight="1">
      <c r="A56" s="398" t="s">
        <v>188</v>
      </c>
      <c r="B56" s="399"/>
      <c r="C56" s="399"/>
      <c r="D56" s="399"/>
      <c r="E56" s="183">
        <f>SUM(F56)</f>
        <v>31360</v>
      </c>
      <c r="F56" s="183">
        <f>SUM(G56:H56,I56,J56)</f>
        <v>31360</v>
      </c>
      <c r="G56" s="183">
        <f>SUM(G55:G55)</f>
        <v>31360</v>
      </c>
      <c r="H56" s="183">
        <f>SUM(H42:H55)</f>
        <v>0</v>
      </c>
      <c r="I56" s="183">
        <f>SUM(I42:I55)</f>
        <v>0</v>
      </c>
      <c r="J56" s="183">
        <f>SUM(J42:J55)</f>
        <v>0</v>
      </c>
      <c r="K56" s="152" t="s">
        <v>64</v>
      </c>
      <c r="L56" s="157">
        <f>SUM(L55)</f>
        <v>0</v>
      </c>
      <c r="M56" s="222">
        <f t="shared" si="1"/>
        <v>0</v>
      </c>
    </row>
    <row r="57" spans="1:15" s="151" customFormat="1" ht="46.5" customHeight="1">
      <c r="A57" s="401" t="s">
        <v>1</v>
      </c>
      <c r="B57" s="401"/>
      <c r="C57" s="401"/>
      <c r="D57" s="401"/>
      <c r="E57" s="219">
        <f>SUM(F57)</f>
        <v>3013398</v>
      </c>
      <c r="F57" s="219">
        <f>SUM(G57:J57)</f>
        <v>3013398</v>
      </c>
      <c r="G57" s="219">
        <f>SUM(G13,G26,G30,G33,G37,G39,G54,G56)</f>
        <v>2843398</v>
      </c>
      <c r="H57" s="219">
        <f>SUM(H13,H26,H30,H33,H37,H54,H56)</f>
        <v>0</v>
      </c>
      <c r="I57" s="219">
        <f>SUM(I13,I26,I30,I33,I37,I54,I56)</f>
        <v>170000</v>
      </c>
      <c r="J57" s="219">
        <f>SUM(J13,J26,J30,J33,J37,J54,J56)</f>
        <v>0</v>
      </c>
      <c r="K57" s="149" t="s">
        <v>64</v>
      </c>
      <c r="L57" s="158">
        <f>SUM(L13,L26,L30,L33,L37,L39,L54,L56)</f>
        <v>265287.8</v>
      </c>
      <c r="M57" s="150">
        <f t="shared" si="1"/>
        <v>0.08803609745543071</v>
      </c>
      <c r="N57" s="164"/>
      <c r="O57" s="160"/>
    </row>
    <row r="58" ht="12.75">
      <c r="L58" s="159"/>
    </row>
    <row r="59" spans="1:12" ht="12.75">
      <c r="A59" s="2" t="s">
        <v>229</v>
      </c>
      <c r="L59" s="159"/>
    </row>
    <row r="60" spans="1:12" ht="12.75">
      <c r="A60" s="2" t="s">
        <v>230</v>
      </c>
      <c r="L60" s="159"/>
    </row>
    <row r="61" spans="1:12" ht="12.75">
      <c r="A61" s="2" t="s">
        <v>231</v>
      </c>
      <c r="L61" s="159"/>
    </row>
    <row r="62" ht="12.75">
      <c r="A62" s="2" t="s">
        <v>232</v>
      </c>
    </row>
    <row r="63" ht="14.25" customHeight="1">
      <c r="A63" s="2" t="s">
        <v>233</v>
      </c>
    </row>
    <row r="64" ht="12.75">
      <c r="A64" s="4" t="s">
        <v>233</v>
      </c>
    </row>
    <row r="65" ht="12.75">
      <c r="A65" s="2" t="s">
        <v>233</v>
      </c>
    </row>
    <row r="74" spans="6:18" ht="12.75"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6:18" ht="12.75">
      <c r="F75" s="151"/>
      <c r="G75" s="151"/>
      <c r="H75" s="151"/>
      <c r="I75" s="151"/>
      <c r="J75" s="151"/>
      <c r="K75" s="151"/>
      <c r="L75" s="151"/>
      <c r="M75" s="151"/>
      <c r="N75" s="136"/>
      <c r="O75" s="136"/>
      <c r="P75" s="136"/>
      <c r="Q75" s="136"/>
      <c r="R75" s="136"/>
    </row>
    <row r="76" spans="6:18" ht="12.75"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</sheetData>
  <sheetProtection/>
  <mergeCells count="26">
    <mergeCell ref="A57:D57"/>
    <mergeCell ref="A54:D54"/>
    <mergeCell ref="A56:D56"/>
    <mergeCell ref="H2:I2"/>
    <mergeCell ref="L6:L10"/>
    <mergeCell ref="A4:K4"/>
    <mergeCell ref="A6:A10"/>
    <mergeCell ref="B6:B10"/>
    <mergeCell ref="C6:C10"/>
    <mergeCell ref="D6:D10"/>
    <mergeCell ref="E6:E10"/>
    <mergeCell ref="F6:J6"/>
    <mergeCell ref="K6:K10"/>
    <mergeCell ref="M6:M10"/>
    <mergeCell ref="F7:F10"/>
    <mergeCell ref="G7:J7"/>
    <mergeCell ref="G8:G10"/>
    <mergeCell ref="H8:H10"/>
    <mergeCell ref="I8:I10"/>
    <mergeCell ref="J8:J10"/>
    <mergeCell ref="A13:D13"/>
    <mergeCell ref="A26:D26"/>
    <mergeCell ref="A30:D30"/>
    <mergeCell ref="A33:D33"/>
    <mergeCell ref="A37:D37"/>
    <mergeCell ref="A39:D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2015-08-25T10:43:43Z</cp:lastPrinted>
  <dcterms:created xsi:type="dcterms:W3CDTF">2009-10-15T10:17:39Z</dcterms:created>
  <dcterms:modified xsi:type="dcterms:W3CDTF">2015-09-23T07:15:47Z</dcterms:modified>
  <cp:category/>
  <cp:version/>
  <cp:contentType/>
  <cp:contentStatus/>
</cp:coreProperties>
</file>