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3" activeTab="1"/>
  </bookViews>
  <sheets>
    <sheet name="dochody" sheetId="1" r:id="rId1"/>
    <sheet name="dochody i wydatki zlecone" sheetId="2" r:id="rId2"/>
    <sheet name="dot.celowe " sheetId="3" r:id="rId3"/>
    <sheet name="wyd.inwest." sheetId="4" r:id="rId4"/>
    <sheet name="GZGKu Kasi" sheetId="5" r:id="rId5"/>
    <sheet name="wydatki ogółem-bestia" sheetId="6" r:id="rId6"/>
    <sheet name="przychody i rozchody" sheetId="7" r:id="rId7"/>
    <sheet name="wyd.bieżące" sheetId="8" r:id="rId8"/>
    <sheet name="wyd.majatkowe" sheetId="9" r:id="rId9"/>
    <sheet name="alkohole" sheetId="10" r:id="rId10"/>
    <sheet name="narkomania" sheetId="11" r:id="rId11"/>
    <sheet name="dot.podmiotowe" sheetId="12" r:id="rId12"/>
    <sheet name="F-sz.Soł.-brak" sheetId="13" r:id="rId13"/>
  </sheets>
  <definedNames>
    <definedName name="_xlnm.Print_Area" localSheetId="5">'wydatki ogółem-bestia'!$A$3:$F$80</definedName>
  </definedNames>
  <calcPr fullCalcOnLoad="1"/>
</workbook>
</file>

<file path=xl/sharedStrings.xml><?xml version="1.0" encoding="utf-8"?>
<sst xmlns="http://schemas.openxmlformats.org/spreadsheetml/2006/main" count="1046" uniqueCount="500">
  <si>
    <t>Dział</t>
  </si>
  <si>
    <t>Ogółem</t>
  </si>
  <si>
    <t>bieżące</t>
  </si>
  <si>
    <t>DOCHODY</t>
  </si>
  <si>
    <t>Rozdział</t>
  </si>
  <si>
    <t>majątkowe</t>
  </si>
  <si>
    <t>Nazwa działu i rozdziału</t>
  </si>
  <si>
    <t>w tym:</t>
  </si>
  <si>
    <t>Ogółem wydatki</t>
  </si>
  <si>
    <t>Wydatki jednostek budżetowych</t>
  </si>
  <si>
    <t>Dotacje na zadania bieżące</t>
  </si>
  <si>
    <t>Świadczenia na rzecz osób fizycznych</t>
  </si>
  <si>
    <t>związane z realizacją ich statutowych zadań</t>
  </si>
  <si>
    <t>Na programy z udziałem środków, o których mowa w art. 5 ust. 1 pkt 2 i 3 u.o.f.p.</t>
  </si>
  <si>
    <t>Wypłaty z tytułu poręczeń i gwarancji</t>
  </si>
  <si>
    <t>Obsługa długu</t>
  </si>
  <si>
    <t>WYDATKI BIEŻĄCE</t>
  </si>
  <si>
    <t>na wynagrodzenia i składki od nich naliczane</t>
  </si>
  <si>
    <t>WYDATKI MAJĄTKOWE</t>
  </si>
  <si>
    <t>w tym na:</t>
  </si>
  <si>
    <t>Inwestycje i zakupy inwestycyjne</t>
  </si>
  <si>
    <t xml:space="preserve">programy finansowane z udziałem środków europejskich i innych środków pochodzących ze śródeł zagranicznych niepodlegających zwrotowi </t>
  </si>
  <si>
    <t>Zakup i objęcie akcji i udziałów</t>
  </si>
  <si>
    <t>Wniesienie wkłądów do spółek prawa handlowego</t>
  </si>
  <si>
    <t>Wydatki ogółem</t>
  </si>
  <si>
    <t xml:space="preserve">                                  </t>
  </si>
  <si>
    <r>
      <t xml:space="preserve">                                          </t>
    </r>
    <r>
      <rPr>
        <b/>
        <sz val="10"/>
        <rFont val="Arial"/>
        <family val="2"/>
      </rPr>
      <t>WYDATKI</t>
    </r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</si>
  <si>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</si>
  <si>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</si>
  <si>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</si>
  <si>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</si>
  <si>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</si>
  <si>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</si>
  <si>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</si>
  <si>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</si>
  <si>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</si>
  <si>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</si>
  <si>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</si>
  <si>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</si>
  <si>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</si>
  <si>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</si>
  <si>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</si>
  <si>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</si>
  <si>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</si>
  <si>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</si>
  <si>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</si>
  <si>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</si>
  <si>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</si>
  <si>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</si>
  <si>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</si>
  <si>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</si>
  <si>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</si>
  <si>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</si>
  <si>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931</t>
  </si>
  <si>
    <t>8.</t>
  </si>
  <si>
    <t>Inne źródła (wolne środki)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</si>
  <si>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</si>
  <si>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</si>
  <si>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</si>
  <si>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</si>
  <si>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</si>
  <si>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</si>
  <si>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</si>
  <si>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</si>
  <si>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</si>
  <si>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</si>
  <si>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</si>
  <si>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</si>
  <si>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</si>
  <si>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</si>
  <si>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 tego:</t>
  </si>
  <si>
    <t>Nazwa zadania</t>
  </si>
  <si>
    <t>wydatki bieżące</t>
  </si>
  <si>
    <t>wydatki majątkowe</t>
  </si>
  <si>
    <t>Dochody i wydatki związane z realizacją zadań z zakresu administracji rządowej i innych zleconych odrębnymi ustawami</t>
  </si>
  <si>
    <t>Dochody z tytułu wydawania zezwoleń na sprzedaż
 napojów alkoholowych oraz wydatki na realizację zadań 
określonych w gminnym programie profilaktyki 
i rozwiązywania problemów alkoholowych</t>
  </si>
  <si>
    <t>Nazwa</t>
  </si>
  <si>
    <t>Kwota</t>
  </si>
  <si>
    <t>I.</t>
  </si>
  <si>
    <t>II.</t>
  </si>
  <si>
    <t>WYDATKI</t>
  </si>
  <si>
    <t>Wydatki na realizację zadań określonych w gminnym programie przeciwdziałania narkomanii</t>
  </si>
  <si>
    <t>Nazwa instytucji</t>
  </si>
  <si>
    <t>Kwota dotacji</t>
  </si>
  <si>
    <t>Wyszczególnienie</t>
  </si>
  <si>
    <t>ogółem</t>
  </si>
  <si>
    <t>x</t>
  </si>
  <si>
    <t>Stan środków obrotowych na początek roku</t>
  </si>
  <si>
    <t>Przychody</t>
  </si>
  <si>
    <t>Stan środków obrotowych na koniec roku</t>
  </si>
  <si>
    <t>Nazwa sołectwa lub innej jednostki pomocniczej</t>
  </si>
  <si>
    <t>Rozdz.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</si>
  <si>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</si>
  <si>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</si>
  <si>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</si>
  <si>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</si>
  <si>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</si>
  <si>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 xml:space="preserve">kredyty, pożyczki, papiery wartościowe </t>
  </si>
  <si>
    <t>środki pochodzące
z innych  źródeł*</t>
  </si>
  <si>
    <t>środki wymienione
w art. 5 ust. 1 pkt 2 i 3 u.f.p.</t>
  </si>
  <si>
    <t>A.      
B.
C.
…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</si>
  <si>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</si>
  <si>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</si>
  <si>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</si>
  <si>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</si>
  <si>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     - ………………….</t>
  </si>
  <si>
    <t>Nazwa zadania, przedsięwzięcia</t>
  </si>
  <si>
    <t xml:space="preserve">                                                                                 </t>
  </si>
  <si>
    <t>Nazwa zadania inwestycyjnego (w tym w ramach funduszu sołeckiego)</t>
  </si>
  <si>
    <t>w tym</t>
  </si>
  <si>
    <t>Koszty</t>
  </si>
  <si>
    <t>dotacje
(rodzaj, zakres)</t>
  </si>
  <si>
    <t>wpłata do budżetu</t>
  </si>
  <si>
    <t>z tego :</t>
  </si>
  <si>
    <t>010</t>
  </si>
  <si>
    <t>Rolnictwo i łowiectwo</t>
  </si>
  <si>
    <t>700</t>
  </si>
  <si>
    <t>Gospodarka mieszkaniowa</t>
  </si>
  <si>
    <t>750</t>
  </si>
  <si>
    <t>Administracja publiczna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</si>
  <si>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</si>
  <si>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</si>
  <si>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</si>
  <si>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754</t>
  </si>
  <si>
    <t>Bezpieczeństwo publiczne i ochrona przeciwpożarowa</t>
  </si>
  <si>
    <t>Dochody od osób prawnych, od osób fizycznych i od innych jednostek nieposiadających osobowości prawnej oraz wydatki związane z ich poborem</t>
  </si>
  <si>
    <t>Wpływy z opłat za wydawanie zezwoleń na sprzedaż alkoholu</t>
  </si>
  <si>
    <t>758</t>
  </si>
  <si>
    <t>Różne rozliczenia</t>
  </si>
  <si>
    <t>852</t>
  </si>
  <si>
    <t>Pomoc społeczna</t>
  </si>
  <si>
    <t>01030</t>
  </si>
  <si>
    <t>Izby rolnicze</t>
  </si>
  <si>
    <t>600</t>
  </si>
  <si>
    <t>Transport i łączność</t>
  </si>
  <si>
    <t>60004</t>
  </si>
  <si>
    <t>Lokalny transport zbiorowy</t>
  </si>
  <si>
    <t>60016</t>
  </si>
  <si>
    <t>Drogi publiczne gminne</t>
  </si>
  <si>
    <t>70005</t>
  </si>
  <si>
    <t>Gospodarka gruntami i nieruchomościami</t>
  </si>
  <si>
    <t>710</t>
  </si>
  <si>
    <t>Działalność usługowa</t>
  </si>
  <si>
    <t>71004</t>
  </si>
  <si>
    <t>Plany zagospodarowania przestrzennego</t>
  </si>
  <si>
    <t>Opracowania geodezyjne i kartograficzne</t>
  </si>
  <si>
    <t>Rady gmin</t>
  </si>
  <si>
    <t>Urzędy gmin</t>
  </si>
  <si>
    <t>Promocja jednostek samorządu terytorialnego</t>
  </si>
  <si>
    <t xml:space="preserve">Urzędy naczelnych organów władzy państwowej, kontroli i ochrony prawa </t>
  </si>
  <si>
    <t>Ochotnicze straże pożarne</t>
  </si>
  <si>
    <t>Obrona cywilna</t>
  </si>
  <si>
    <t>757</t>
  </si>
  <si>
    <t>Obsługa długu publicznego</t>
  </si>
  <si>
    <t>Obsługa papierów wartościowych, kredytów i pożyczek jednostek samorządu terytorialnego</t>
  </si>
  <si>
    <t>Różne rozliczenia finansowe</t>
  </si>
  <si>
    <t>Rezerwy ogólne i celowe</t>
  </si>
  <si>
    <t>801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</si>
  <si>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</si>
  <si>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</si>
  <si>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</si>
  <si>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</si>
  <si>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</si>
  <si>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</si>
  <si>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Zespoły obsługi ekonomiczno-administracyjnej szkół</t>
  </si>
  <si>
    <t>Dokształcanie i doskonalenie nauczycieli</t>
  </si>
  <si>
    <t>Stołówki szkolne</t>
  </si>
  <si>
    <t>851</t>
  </si>
  <si>
    <t>Ochrona zdrowia</t>
  </si>
  <si>
    <t>Zwalczanie narkomanii</t>
  </si>
  <si>
    <t>Przeciwdziałanie alkoholizmowi</t>
  </si>
  <si>
    <t>Domy pomocy społecznej</t>
  </si>
  <si>
    <t>Świadczenia rodzinne, zaliczka alimentacyjna oraz składki na ubezpieczenia emerytalne i rentowe z ubezpieczenia społecznego</t>
  </si>
  <si>
    <t>Składki na ubezpieczenia zdrowotne opłacane za osoby pobierające niektóre świadczenia z pomocy społecznej oraz niektóre świadczenia rodzinne</t>
  </si>
  <si>
    <t>Zasiłki i pomoc w naturze oraz składki na ubezpieczenia emerytalne i zdrowotne</t>
  </si>
  <si>
    <t>Dodatki mieszkaniowe</t>
  </si>
  <si>
    <t>Zasiłki stałe</t>
  </si>
  <si>
    <t>Ośrodki pomocy społecznej</t>
  </si>
  <si>
    <t>Usługi opiekuńcze i specjalistyczne usługi opiekuńcze</t>
  </si>
  <si>
    <t>Pozostała działalność</t>
  </si>
  <si>
    <t>854</t>
  </si>
  <si>
    <t>Edukacyjna opieka wychowawcza</t>
  </si>
  <si>
    <t>Świetlice szkolne</t>
  </si>
  <si>
    <t>Pomoc materialna dla uczniów</t>
  </si>
  <si>
    <t>900</t>
  </si>
  <si>
    <t>Gospodarka komunalna i ochrona środowiska</t>
  </si>
  <si>
    <t>Oświetlenie ulic, placów i dróg</t>
  </si>
  <si>
    <t>921</t>
  </si>
  <si>
    <t>Kultura i ochrona dziedzictwa narodowego</t>
  </si>
  <si>
    <t>92116</t>
  </si>
  <si>
    <t>Biblioteki</t>
  </si>
  <si>
    <t>926</t>
  </si>
  <si>
    <t>92605</t>
  </si>
  <si>
    <t>Przetwórstwo przemysłowe</t>
  </si>
  <si>
    <t>15011</t>
  </si>
  <si>
    <t>Rozwój przedsiębiorczości</t>
  </si>
  <si>
    <t>01010</t>
  </si>
  <si>
    <t>Infrastruktura wodociągowa i sanitacyjna wsi</t>
  </si>
  <si>
    <t>75023</t>
  </si>
  <si>
    <t>75095</t>
  </si>
  <si>
    <t>75412</t>
  </si>
  <si>
    <t>Gospodarka komunalna i ochrona środowiskowa</t>
  </si>
  <si>
    <t>90015</t>
  </si>
  <si>
    <t>Urzędy wojewódzkie</t>
  </si>
  <si>
    <t>Oczyszczanie miast i wsi</t>
  </si>
  <si>
    <t>Gawłów</t>
  </si>
  <si>
    <t>Feliksów</t>
  </si>
  <si>
    <t>Żdżarów</t>
  </si>
  <si>
    <t>Rozlazłów</t>
  </si>
  <si>
    <t>Altanka</t>
  </si>
  <si>
    <t>9.</t>
  </si>
  <si>
    <t>10.</t>
  </si>
  <si>
    <t>11.</t>
  </si>
  <si>
    <t>12.</t>
  </si>
  <si>
    <t>13.</t>
  </si>
  <si>
    <t>Janówek Duranowski</t>
  </si>
  <si>
    <t>Sielice</t>
  </si>
  <si>
    <t>14.</t>
  </si>
  <si>
    <t>15.</t>
  </si>
  <si>
    <t>16.</t>
  </si>
  <si>
    <t>17.</t>
  </si>
  <si>
    <t>18.</t>
  </si>
  <si>
    <t>19.</t>
  </si>
  <si>
    <t>20.</t>
  </si>
  <si>
    <t>Chrzczany</t>
  </si>
  <si>
    <t>Żuków</t>
  </si>
  <si>
    <t>Wymysłów</t>
  </si>
  <si>
    <t>Andrzejów Duranowski</t>
  </si>
  <si>
    <t>21.</t>
  </si>
  <si>
    <t>Chodakówek</t>
  </si>
  <si>
    <t>Czyste</t>
  </si>
  <si>
    <t>22.</t>
  </si>
  <si>
    <t>23.</t>
  </si>
  <si>
    <t>24.</t>
  </si>
  <si>
    <t>25.</t>
  </si>
  <si>
    <t>Bielice</t>
  </si>
  <si>
    <t>Wójtówka</t>
  </si>
  <si>
    <t>Mokas</t>
  </si>
  <si>
    <t>Dachowa</t>
  </si>
  <si>
    <t>26.</t>
  </si>
  <si>
    <t>27.</t>
  </si>
  <si>
    <t>28.</t>
  </si>
  <si>
    <t>29.</t>
  </si>
  <si>
    <t>30.</t>
  </si>
  <si>
    <t>31.</t>
  </si>
  <si>
    <t>Jeżówka</t>
  </si>
  <si>
    <t>32.</t>
  </si>
  <si>
    <t>Czerwonka Parcel</t>
  </si>
  <si>
    <t>Wyczółki</t>
  </si>
  <si>
    <t>"</t>
  </si>
  <si>
    <t>Urząd Gminy Sochaczew</t>
  </si>
  <si>
    <t>Ogółem Dział 600</t>
  </si>
  <si>
    <t>Ogółem Dział 010</t>
  </si>
  <si>
    <t>Ogółem Dział 754</t>
  </si>
  <si>
    <t>Ogółem Dział 750</t>
  </si>
  <si>
    <t>33.</t>
  </si>
  <si>
    <t>34.</t>
  </si>
  <si>
    <t>35.</t>
  </si>
  <si>
    <t>36.</t>
  </si>
  <si>
    <t>37.</t>
  </si>
  <si>
    <t>38.</t>
  </si>
  <si>
    <t>Oświetlenie uliczne w Żukowie</t>
  </si>
  <si>
    <t>Ogółem Dział 900</t>
  </si>
  <si>
    <t>Gminny Zakład Gospodarki Komunalnej</t>
  </si>
  <si>
    <t>Jednostki sektora finansów publicznych</t>
  </si>
  <si>
    <t>Nazwa jednostki</t>
  </si>
  <si>
    <t>Jednostki spoza sektora finansów publicznych</t>
  </si>
  <si>
    <t>Urząd Marszałkowski Województwa Mazowieckiego</t>
  </si>
  <si>
    <t>Urząd Miejski w Sochaczewie</t>
  </si>
  <si>
    <t>92195</t>
  </si>
  <si>
    <t>80101</t>
  </si>
  <si>
    <t>Nowe Mostki</t>
  </si>
  <si>
    <t>Władysławów</t>
  </si>
  <si>
    <t>Lubiejew</t>
  </si>
  <si>
    <t>Kożuszki Parcel</t>
  </si>
  <si>
    <t>Karwowo</t>
  </si>
  <si>
    <t>Dzięglewo</t>
  </si>
  <si>
    <t>Kuznocin</t>
  </si>
  <si>
    <t>Upowszechnianie kultury i sztuki oraz ochrona dóbr i tradycji</t>
  </si>
  <si>
    <t>Utrzymanie zieleni w miastach i gminach</t>
  </si>
  <si>
    <t>Dotacje</t>
  </si>
  <si>
    <t>Gminna Biblioteka Publiczna w Kątach</t>
  </si>
  <si>
    <t>par.6050</t>
  </si>
  <si>
    <t>par.4270</t>
  </si>
  <si>
    <t>par.4300</t>
  </si>
  <si>
    <t>par.4210</t>
  </si>
  <si>
    <t>OGÓŁEM:</t>
  </si>
  <si>
    <t>Paragraf</t>
  </si>
  <si>
    <t xml:space="preserve"> na rok 2012</t>
  </si>
  <si>
    <t>Schroniska dla zwierząt</t>
  </si>
  <si>
    <t>Wpływy i wydatki związane z gromadzeniem środków z opłat i kar za korzystanie ze środowiska</t>
  </si>
  <si>
    <t>Utwardzenie terenu wokół przystanku autobusowego</t>
  </si>
  <si>
    <t>Częściowy remont dachu pawilonu Szkoły Podstawowej w Mokasie</t>
  </si>
  <si>
    <t>Organizacja II turnieju Młodzieżowego o Puchar Wójta Gminy Sochaczew</t>
  </si>
  <si>
    <t>Janaszówek</t>
  </si>
  <si>
    <t>Wykonanie projektu i rozmieszczenie tablic informacyjnych z numerami domów przy drogach dochodzących do posesjii</t>
  </si>
  <si>
    <t>Zakup tablicy z nazwą wsi Kuznocin</t>
  </si>
  <si>
    <t>8.000par.4210, 5.000par.4270</t>
  </si>
  <si>
    <t>Udrożnienie rowów przy drogach gminnych</t>
  </si>
  <si>
    <t>39.</t>
  </si>
  <si>
    <t>40.</t>
  </si>
  <si>
    <t>41.</t>
  </si>
  <si>
    <t>42.</t>
  </si>
  <si>
    <t>Wysypanie kamienia-tłucznia na drodze gminnej w miejscowosci Wymysłów</t>
  </si>
  <si>
    <t>43.</t>
  </si>
  <si>
    <t>Zosin</t>
  </si>
  <si>
    <t>Organizacja pikniku Olimpijskiego w Feliksowie</t>
  </si>
  <si>
    <t>1.000par.4170, 2.000par.4210, 1.000par.4300</t>
  </si>
  <si>
    <t>44.</t>
  </si>
  <si>
    <t>Zawody sportowe dla dzieci z okazji Dnia Dziecka</t>
  </si>
  <si>
    <t>400par.4170, 1.600par.4210</t>
  </si>
  <si>
    <t>45.</t>
  </si>
  <si>
    <t>Turniej świąteczny tenisa stołowego dla dzieci</t>
  </si>
  <si>
    <t>900par.4170, 1.468,87par.4210</t>
  </si>
  <si>
    <t>46.</t>
  </si>
  <si>
    <t>47.</t>
  </si>
  <si>
    <t>Utwardzenie dróg gminnych na terenie sołectwa Żuków</t>
  </si>
  <si>
    <t>48.</t>
  </si>
  <si>
    <t>Festyn rodzinno-sportowy</t>
  </si>
  <si>
    <t>Poszerzenie drogi gminnej po 0,5 m z każdej strony jezdni - tłuczniem</t>
  </si>
  <si>
    <t>Bieżąca naprawa dróg gminnych</t>
  </si>
  <si>
    <t>Utwardzenie drogi gminnej w stronę Kożuszki Parcel oraz dosypanie pobocza od drogi Warszawskiej w stronę Czystego</t>
  </si>
  <si>
    <t>par.4170</t>
  </si>
  <si>
    <t>par.6060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</si>
  <si>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</si>
  <si>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</si>
  <si>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</si>
  <si>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           Załącznik nr 2 do  uchwały budżetowej</t>
  </si>
  <si>
    <t xml:space="preserve">       Załącznik nr 2a do uchwały budżetowej</t>
  </si>
  <si>
    <t xml:space="preserve">                         Załącznik nr 2b do  uchwały budżetowej</t>
  </si>
  <si>
    <t xml:space="preserve">                                                        Załącznik nr 5 do uchwały budżetowej</t>
  </si>
  <si>
    <t xml:space="preserve">                                         Załącznik nr 6 do uchwały budżetowej</t>
  </si>
  <si>
    <t xml:space="preserve"> Załącznik nr 10 do uchwały budżetowej</t>
  </si>
  <si>
    <t>Wydatki na 2012 rok obejmujące zadania jednostek pomocniczych gminy, w tym realizowane w ramach funduszu sołeckiego</t>
  </si>
  <si>
    <t xml:space="preserve">Kultura fizyczna </t>
  </si>
  <si>
    <t xml:space="preserve">Zadania w zakresie kultury fizycznej </t>
  </si>
  <si>
    <t xml:space="preserve">Zadania z zakresu kultury fizycznej </t>
  </si>
  <si>
    <t>§ 950</t>
  </si>
  <si>
    <t>Budowa oświetlenia ulicznego Andrzejów Duranowski</t>
  </si>
  <si>
    <t>Budowa oświetlenia ulicznego Jeżówka-Bielice</t>
  </si>
  <si>
    <t xml:space="preserve">Zakup dwóch wiat przystankowych w Chodakówku </t>
  </si>
  <si>
    <t>Wyłożenie kostką brukową chodnika przed świetlicą w Czystem - teren gminny</t>
  </si>
  <si>
    <t>Wyposażenie placu zabaw - mienie gminne</t>
  </si>
  <si>
    <t>Zawieszenie dodatkowej lampy przed świetlicą gminną - teren gminny</t>
  </si>
  <si>
    <t>Wymiana stolarki okiennej w OSP Dachowej - mienie gminne</t>
  </si>
  <si>
    <t>Ogrodzenie strażnicy w Mokasie przy drodze gminnej celem zabezpieczenia sprzętu bojowego przed kradzieżą</t>
  </si>
  <si>
    <t>Zakup przystanków autobusowych na trasie Mokas-Dzięglewo-Żelazowa Wola</t>
  </si>
  <si>
    <t>Przygotowanie i utwardzenie miejsca na plac zabaw przy boisku - mienie gminne</t>
  </si>
  <si>
    <t>Remont ogrodzenia przy Szkole Podstawowej w Gawłowie</t>
  </si>
  <si>
    <t>Remont sieci sanitarnej w OSP Janaszówek - mienie gminne</t>
  </si>
  <si>
    <t>Utwardzenie terenu przyległego do obiektu użyteczności publicznej - OSP Janaszówek - mienie gminne</t>
  </si>
  <si>
    <t>Utwardzenie drogi gminnej tłuczniem w Janówku Duranowskim</t>
  </si>
  <si>
    <t>Utwardzenie drogi gminnej tłuczniem w Jeżówce</t>
  </si>
  <si>
    <t>Zakup części zamiennych i paliwa do kosiarki dla celów sołectwa Jeżówka</t>
  </si>
  <si>
    <t>Zakup tablic informacyjnych z nazwą miejscowości Czerwonka Parcel</t>
  </si>
  <si>
    <t>Przebudowa drogi gminnej w Kożuszkach Parcel 700mb</t>
  </si>
  <si>
    <t>Budowa oświetlenia ulicznego Władysławów k/Polleny</t>
  </si>
  <si>
    <t xml:space="preserve">Zakup przystanków autobusowych na trasie Mokas-Dzięglewo-Żelazowa Wola </t>
  </si>
  <si>
    <t>Remont instalacji elektrycznej w świetlicy wiejskiej przy OSP w Nowych Mostkach - mienie gminne</t>
  </si>
  <si>
    <t xml:space="preserve">Oświetlenie uliczne w Rozlazłowie         </t>
  </si>
  <si>
    <t>Zakup dwóch wiat przystankowych w Sielicach</t>
  </si>
  <si>
    <t>Ocieplenie garażu w OSP w Wyczólkach - mienie gminne</t>
  </si>
  <si>
    <t>Budowa oświetlenia ulicznego Żdżarów-Halinów</t>
  </si>
  <si>
    <t>Remont świetlicy wiejskiej w Czystem - mienie gminne</t>
  </si>
  <si>
    <t>Budowa oświetlenia ulicznego Kożuszki Kolonia - Chrzczany</t>
  </si>
  <si>
    <t>Budowa oświetlenia ulicznego Karwowo</t>
  </si>
  <si>
    <t>Naprawa ogrodzenia terenu strażnicy OSP w Mokasie od drogi gminnej celem zabezpieczenia sprzętu bojowego przed kradzieżą</t>
  </si>
  <si>
    <t>Zakup krzeseł i stolików do świetlicy wiejskiej przy OSP w Dachowej</t>
  </si>
  <si>
    <t>Utwardzenie drogi gminnej tłuczniem we Władysławowie</t>
  </si>
  <si>
    <t>Utwardzenie drogi gminnej tłuczniem w Kuznocinie</t>
  </si>
  <si>
    <t xml:space="preserve">               na rok 2013</t>
  </si>
  <si>
    <t>Planowane wydatki na 2013 r</t>
  </si>
  <si>
    <t xml:space="preserve">       na rok 2013</t>
  </si>
  <si>
    <t xml:space="preserve">                          na rok 2013</t>
  </si>
  <si>
    <t>Przychody i rozchody budżetu w 2013 r.</t>
  </si>
  <si>
    <t xml:space="preserve">                                                        na rok 2013</t>
  </si>
  <si>
    <t xml:space="preserve">                                         na rok 2013</t>
  </si>
  <si>
    <t>Dotacje podmiotowe w 2013 r.</t>
  </si>
  <si>
    <t xml:space="preserve">                                                       na rok 2013</t>
  </si>
  <si>
    <t>Dotacje celowe dla podmiotów zaliczanych i niezaliczanych do sektora finansów publicznych w 2013 r.</t>
  </si>
  <si>
    <t>na rok 2013</t>
  </si>
  <si>
    <t>rok 2013</t>
  </si>
  <si>
    <t>Łączne wydatki:</t>
  </si>
  <si>
    <t>Starostwo Powiatowe w Sochaczewie</t>
  </si>
  <si>
    <t>WPF-majatkowe</t>
  </si>
  <si>
    <t>bieżace</t>
  </si>
  <si>
    <t>majatkowe roczne</t>
  </si>
  <si>
    <t xml:space="preserve">                                                       Załącznik nr 5 do uchwały budżetowej </t>
  </si>
  <si>
    <t xml:space="preserve">                            Załącznik nr 7 do uchwały budżetowej</t>
  </si>
  <si>
    <t>Budowa sieci wodociągowej Kąty-Altanka</t>
  </si>
  <si>
    <t>Budowa sieci wodociągowej w Czerwonka Parcel</t>
  </si>
  <si>
    <t>Budowa sieci wodociągowej w Gawłowie II etap</t>
  </si>
  <si>
    <t>Budowa sieci wodociągowej w Lubiejewie dz.132/9</t>
  </si>
  <si>
    <t>Budowa sieci wodociągowej w Sochaczew Wieś</t>
  </si>
  <si>
    <t>Budowa sieci wodociągowej w Wymysłowie</t>
  </si>
  <si>
    <t>Wykonanie projektu sieci wodociagowej w Dachowej</t>
  </si>
  <si>
    <t>Wykonanie projektu sieci wodociagowej we Władysławowie</t>
  </si>
  <si>
    <t>Projekt przebudowy drogi gminnej Kąty-Bronisławy</t>
  </si>
  <si>
    <t>Projekt przebudowy drogi gminnej Sochaczew-Andrzejów Duranowski</t>
  </si>
  <si>
    <t>Przebudowa drogi gminnej Czerwonka Parcel - 500mb</t>
  </si>
  <si>
    <t>Przebudowa drogi gminnej w Bielicach - 200mb</t>
  </si>
  <si>
    <t>Przebudowa drogi gminnej w Kątach - 500mb</t>
  </si>
  <si>
    <t>Przebudowa drogi gminnej w Kuznocinie - 500mb</t>
  </si>
  <si>
    <t>Przebudowa drogi gminnej w Mokasie - 500mb</t>
  </si>
  <si>
    <t>Przebudowa drogi gminnej w Rozlazłowie I -700mb</t>
  </si>
  <si>
    <t>Przebudowa drogi gminnej w Rozlazłowie II -300mb</t>
  </si>
  <si>
    <t>Zakup 2 wiat przystankowych w Dachowej</t>
  </si>
  <si>
    <t>Zakup wiaty przystankowej w Nowych Mostkach</t>
  </si>
  <si>
    <t>Zakup komputerów dla Urzędu Gminy</t>
  </si>
  <si>
    <t>Zakup motopompy pływającej</t>
  </si>
  <si>
    <t>80110</t>
  </si>
  <si>
    <t>Docieplenie budynku Gimnazjum w Wymysłowie</t>
  </si>
  <si>
    <t>80114</t>
  </si>
  <si>
    <t>Ogółem Dział 801</t>
  </si>
  <si>
    <t>Oświetlenie uliczne w Altance</t>
  </si>
  <si>
    <t>Oświetlenie uliczne w Czerwonce Parcel-Czyste II etap</t>
  </si>
  <si>
    <t>Oświetlenie uliczne w Kożuszkach Parcel - III etap</t>
  </si>
  <si>
    <t>Oświetlenie uliczne Kuznocinie</t>
  </si>
  <si>
    <t>Oświetlenie uliczne w Żelazowej Woli - III etap</t>
  </si>
  <si>
    <t>Projekt budowy oświetlenia ulicznego w m.Kaźmierów-Ignacówka</t>
  </si>
  <si>
    <t xml:space="preserve">Plan przychodów i kosztów zakładu budżetowego </t>
  </si>
  <si>
    <t>Wydatki budżetu gminy na zadania inwestycyjne na 2013 rok nieobjęte Wieloletnią Prognozą Finansową</t>
  </si>
  <si>
    <t>Upowszechnianie kultury fizycznej wśród dzieci i młodzieży w wieku szkolnym oraz osób dorosłych z terenu gminy, organizacja zajęć sportowych oraz masowych imprez sportowych</t>
  </si>
  <si>
    <t>Zakup kserokopiarki dla GZEAS</t>
  </si>
  <si>
    <t>zwiększenia (+)</t>
  </si>
  <si>
    <t>zmniejszenia (-)</t>
  </si>
  <si>
    <t>Kwota 2013 r przed zmianą</t>
  </si>
  <si>
    <t>Kwota na 2013r po zmianach</t>
  </si>
  <si>
    <t>0</t>
  </si>
  <si>
    <t>- 273 400,00</t>
  </si>
  <si>
    <t>0,00</t>
  </si>
  <si>
    <t>273 400,00</t>
  </si>
  <si>
    <t>+ 38 743,00</t>
  </si>
  <si>
    <t>+ 312 143,00</t>
  </si>
  <si>
    <t>Załącznik nr 4 do Uchwały Nr XXXV/161/2013 Rady Gminy Sochaczew z dnia 27 marca 2013 roku</t>
  </si>
  <si>
    <t>Dotacje ogółem przed zmianą</t>
  </si>
  <si>
    <t>Zwiększenia (+)</t>
  </si>
  <si>
    <t>Zmniejszenia (-)</t>
  </si>
  <si>
    <t>Dotacje
ogółem po zmianie</t>
  </si>
  <si>
    <t xml:space="preserve">Wydatki
ogółem przed zmianą
</t>
  </si>
  <si>
    <t xml:space="preserve">Wydatki
ogółem po zmianie
</t>
  </si>
  <si>
    <t>Ogółem :</t>
  </si>
  <si>
    <t>zmieniającej Uchwałę Budżetową Gminy Sochaczew na rok 2013</t>
  </si>
  <si>
    <t>01095</t>
  </si>
  <si>
    <t/>
  </si>
  <si>
    <t>zmieniającej uchwałę Budżetową Gminy Sochaczew na rok 2013</t>
  </si>
  <si>
    <t>Źródło dochodów*</t>
  </si>
  <si>
    <t>Przed zmianą</t>
  </si>
  <si>
    <t>Zwiekszenia(+)</t>
  </si>
  <si>
    <t>Zmniejszenia(-)</t>
  </si>
  <si>
    <t>Planowane dochody na 2013 r</t>
  </si>
  <si>
    <t>Po zmianie</t>
  </si>
  <si>
    <t>dotacje</t>
  </si>
  <si>
    <t>środki europejskie i inne środki pochodzące ze źródeł zagranicznych, niepodlegające zwrotowi</t>
  </si>
  <si>
    <t>Dochody ogółem</t>
  </si>
  <si>
    <t>* nazwa źródła dochodów wg nazw paragrafów</t>
  </si>
  <si>
    <t>dlaczego Tak?</t>
  </si>
  <si>
    <t>par.2009</t>
  </si>
  <si>
    <t>par.2007</t>
  </si>
  <si>
    <t>Otrzymane spadki, zapisy i darowizny w postaci pieniężnej</t>
  </si>
  <si>
    <t>Kwota dotacji przed zmianą</t>
  </si>
  <si>
    <t>Kwota dotacji po zmianie</t>
  </si>
  <si>
    <t>ogółem rozdział 60016</t>
  </si>
  <si>
    <t>Obsługa komunikacyjna pasma zachodniego województwa mazowieckiego w korytarzu Warszawa Chrzanów - Stare Babice - Leszno - Kampinos - Sochaczew</t>
  </si>
  <si>
    <t>Zakup centrali telefonicznej dla Urzędu Gminy Sochaczew</t>
  </si>
  <si>
    <t>Zakup serwera z osprzętem dla Urzędu Gminy Sochaczew</t>
  </si>
  <si>
    <t>ogółem rozdział 80101</t>
  </si>
  <si>
    <t>Budowa ogólnodostępnego placu zabaw dla mieszkańców Gminy Sochaczew w miejscowości Kąty</t>
  </si>
  <si>
    <t>Budowa placu zabaw przy Sz.P. w Feliksowie</t>
  </si>
  <si>
    <t xml:space="preserve"> kwota zmiany +/-</t>
  </si>
  <si>
    <t xml:space="preserve">    ZMIANA DOCHODY BUDŻETU</t>
  </si>
  <si>
    <t>Rady Gminy Sochaczew z dnia 28 sierpnia 2013 r.</t>
  </si>
  <si>
    <t>- 103 036</t>
  </si>
  <si>
    <t>+ 4 000</t>
  </si>
  <si>
    <t>zmienia się źródło finansowania (minus 52.261środki własne; plus 52.261 środki wymienione
w art. 5 ust. 1 pkt 2 i 3 u.f.p.)</t>
  </si>
  <si>
    <t>- 6 900</t>
  </si>
  <si>
    <t>- 2 900</t>
  </si>
  <si>
    <t>zmiany u Kasi Guzik</t>
  </si>
  <si>
    <t>Rady Gminy Sochaczew z dnia 28 sierpnia 2013r.</t>
  </si>
  <si>
    <t>+ 21 696,00</t>
  </si>
  <si>
    <t>Dotacje celowe w ramach programów finansowanych az udziałem środków europejskich oraz środków o których mowa w art..5 ust.1 pkt 3 ust. 3 pkt 5 i 6 ustawy, lub płatności w ramach budżetu środków europejskich</t>
  </si>
  <si>
    <t>+ 2 000,00</t>
  </si>
  <si>
    <t>Wpływy z różnych dochodów</t>
  </si>
  <si>
    <t>+ 3 045,00</t>
  </si>
  <si>
    <t>Wpływy z różnych opłat</t>
  </si>
  <si>
    <t>+ 50,00</t>
  </si>
  <si>
    <t>+ 5 095,00</t>
  </si>
  <si>
    <t>+ 63 934,00</t>
  </si>
  <si>
    <t>+ 5 897,00</t>
  </si>
  <si>
    <t>Dotacje celowe otrzymane z budżetu państwa na realizację własnych zadań bieżących gmin</t>
  </si>
  <si>
    <t>+ 58 037,00</t>
  </si>
  <si>
    <t>+ 18 497,08</t>
  </si>
  <si>
    <t>+ 109 222,08</t>
  </si>
  <si>
    <t>Załącznik nr 1 do Uchwały Nr XLII/189/2013</t>
  </si>
  <si>
    <t>Załącznik nr 4 do Uchwały Nr XLII/189/2013</t>
  </si>
  <si>
    <t>Załącznik nr 6 do Uchwały Nr XLII/189/2013</t>
  </si>
  <si>
    <t>Załącznik nr 2 do Zarządzenia Nr 42/2013</t>
  </si>
  <si>
    <t>Wójta Gminy Sochaczew z dnia 27 września 2013 r.</t>
  </si>
  <si>
    <t>+ 100,00</t>
  </si>
  <si>
    <t>- 100,00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</si>
</sst>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</numFmts>
  <fonts count="50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4"/>
      <name val="Arial CE"/>
      <family val="2"/>
    </font>
    <font>
      <sz val="10"/>
      <name val="Arial CE"/>
      <family val="2"/>
    </font>
    <font>
      <i/>
      <sz val="10"/>
      <name val="Arial CE"/>
      <family val="0"/>
    </font>
    <font>
      <sz val="5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8"/>
      <name val="Arial"/>
      <family val="0"/>
    </font>
    <font>
      <b/>
      <sz val="7"/>
      <name val="Arial"/>
      <family val="2"/>
    </font>
    <font>
      <sz val="6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b/>
      <sz val="1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b/>
      <sz val="10"/>
      <color indexed="10"/>
      <name val="Arial"/>
      <family val="2"/>
    </font>
    <font>
      <sz val="10"/>
      <color indexed="57"/>
      <name val="Arial"/>
      <family val="0"/>
    </font>
    <font>
      <sz val="10"/>
      <color indexed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color indexed="10"/>
      <name val="Arial"/>
      <family val="2"/>
    </font>
    <font>
      <sz val="6"/>
      <name val="Arial"/>
      <family val="2"/>
    </font>
    <font>
      <b/>
      <sz val="8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1" fillId="20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</cellStyleXfs>
  <cellXfs count="39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8" fillId="0" borderId="0" xfId="0" applyFont="1" applyAlignment="1">
      <alignment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3" fillId="0" borderId="0" xfId="0" applyFont="1" applyAlignment="1">
      <alignment horizontal="right" vertical="top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/>
    </xf>
    <xf numFmtId="0" fontId="15" fillId="0" borderId="12" xfId="0" applyFont="1" applyBorder="1" applyAlignment="1">
      <alignment vertical="center"/>
    </xf>
    <xf numFmtId="0" fontId="15" fillId="0" borderId="10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8" fillId="0" borderId="0" xfId="0" applyFont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0" fillId="0" borderId="15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2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left" vertical="center" indent="2"/>
    </xf>
    <xf numFmtId="0" fontId="8" fillId="20" borderId="17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11" fillId="24" borderId="10" xfId="0" applyFont="1" applyFill="1" applyBorder="1" applyAlignment="1">
      <alignment horizontal="center" vertical="center"/>
    </xf>
    <xf numFmtId="3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3" fontId="8" fillId="20" borderId="10" xfId="0" applyNumberFormat="1" applyFont="1" applyFill="1" applyBorder="1" applyAlignment="1">
      <alignment horizontal="right"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0" fontId="14" fillId="24" borderId="10" xfId="0" applyFont="1" applyFill="1" applyBorder="1" applyAlignment="1">
      <alignment horizontal="center" vertical="center"/>
    </xf>
    <xf numFmtId="0" fontId="14" fillId="24" borderId="10" xfId="0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24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3" fontId="1" fillId="20" borderId="10" xfId="0" applyNumberFormat="1" applyFont="1" applyFill="1" applyBorder="1" applyAlignment="1">
      <alignment horizontal="right" vertical="center"/>
    </xf>
    <xf numFmtId="3" fontId="4" fillId="0" borderId="16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8" fillId="20" borderId="10" xfId="0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3" fontId="4" fillId="0" borderId="10" xfId="0" applyNumberFormat="1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3" fontId="1" fillId="20" borderId="10" xfId="0" applyNumberFormat="1" applyFont="1" applyFill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3" fontId="0" fillId="0" borderId="0" xfId="0" applyNumberFormat="1" applyFont="1" applyAlignment="1">
      <alignment/>
    </xf>
    <xf numFmtId="0" fontId="4" fillId="24" borderId="1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3" fontId="0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3" fontId="0" fillId="24" borderId="10" xfId="0" applyNumberFormat="1" applyFill="1" applyBorder="1" applyAlignment="1">
      <alignment/>
    </xf>
    <xf numFmtId="3" fontId="1" fillId="24" borderId="10" xfId="0" applyNumberFormat="1" applyFont="1" applyFill="1" applyBorder="1" applyAlignment="1">
      <alignment/>
    </xf>
    <xf numFmtId="0" fontId="0" fillId="24" borderId="10" xfId="0" applyFill="1" applyBorder="1" applyAlignment="1">
      <alignment wrapText="1"/>
    </xf>
    <xf numFmtId="0" fontId="8" fillId="0" borderId="10" xfId="0" applyFont="1" applyBorder="1" applyAlignment="1">
      <alignment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 wrapText="1"/>
    </xf>
    <xf numFmtId="0" fontId="4" fillId="0" borderId="18" xfId="0" applyFont="1" applyBorder="1" applyAlignment="1">
      <alignment/>
    </xf>
    <xf numFmtId="3" fontId="4" fillId="0" borderId="18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1" fillId="24" borderId="10" xfId="0" applyFont="1" applyFill="1" applyBorder="1" applyAlignment="1">
      <alignment wrapText="1"/>
    </xf>
    <xf numFmtId="0" fontId="9" fillId="0" borderId="11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12" fillId="20" borderId="10" xfId="0" applyFont="1" applyFill="1" applyBorder="1" applyAlignment="1">
      <alignment horizontal="center" vertical="center"/>
    </xf>
    <xf numFmtId="49" fontId="1" fillId="20" borderId="10" xfId="0" applyNumberFormat="1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vertical="center"/>
    </xf>
    <xf numFmtId="0" fontId="1" fillId="20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/>
    </xf>
    <xf numFmtId="3" fontId="42" fillId="0" borderId="10" xfId="0" applyNumberFormat="1" applyFont="1" applyBorder="1" applyAlignment="1">
      <alignment horizontal="right" vertical="center" wrapText="1"/>
    </xf>
    <xf numFmtId="3" fontId="18" fillId="0" borderId="10" xfId="0" applyNumberFormat="1" applyFont="1" applyBorder="1" applyAlignment="1">
      <alignment horizontal="right" vertical="center" wrapText="1"/>
    </xf>
    <xf numFmtId="3" fontId="42" fillId="0" borderId="10" xfId="0" applyNumberFormat="1" applyFont="1" applyFill="1" applyBorder="1" applyAlignment="1">
      <alignment horizontal="right" vertical="center"/>
    </xf>
    <xf numFmtId="3" fontId="18" fillId="0" borderId="10" xfId="0" applyNumberFormat="1" applyFont="1" applyFill="1" applyBorder="1" applyAlignment="1">
      <alignment horizontal="right" vertical="center"/>
    </xf>
    <xf numFmtId="3" fontId="42" fillId="20" borderId="10" xfId="0" applyNumberFormat="1" applyFont="1" applyFill="1" applyBorder="1" applyAlignment="1">
      <alignment horizontal="right" vertical="center"/>
    </xf>
    <xf numFmtId="3" fontId="42" fillId="0" borderId="10" xfId="0" applyNumberFormat="1" applyFont="1" applyBorder="1" applyAlignment="1">
      <alignment vertical="center"/>
    </xf>
    <xf numFmtId="3" fontId="18" fillId="0" borderId="10" xfId="0" applyNumberFormat="1" applyFont="1" applyBorder="1" applyAlignment="1">
      <alignment vertical="center"/>
    </xf>
    <xf numFmtId="3" fontId="42" fillId="2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4" fontId="8" fillId="20" borderId="10" xfId="0" applyNumberFormat="1" applyFont="1" applyFill="1" applyBorder="1" applyAlignment="1">
      <alignment horizontal="right" vertical="center"/>
    </xf>
    <xf numFmtId="3" fontId="8" fillId="2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4" fontId="8" fillId="0" borderId="10" xfId="0" applyNumberFormat="1" applyFont="1" applyFill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3" fontId="8" fillId="20" borderId="10" xfId="0" applyNumberFormat="1" applyFont="1" applyFill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15" xfId="0" applyNumberFormat="1" applyFont="1" applyBorder="1" applyAlignment="1">
      <alignment horizontal="right" vertical="center"/>
    </xf>
    <xf numFmtId="0" fontId="18" fillId="0" borderId="0" xfId="0" applyFont="1" applyAlignment="1">
      <alignment/>
    </xf>
    <xf numFmtId="4" fontId="0" fillId="0" borderId="15" xfId="0" applyNumberFormat="1" applyFont="1" applyBorder="1" applyAlignment="1">
      <alignment horizontal="right" vertical="center"/>
    </xf>
    <xf numFmtId="4" fontId="0" fillId="0" borderId="16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8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49" fontId="8" fillId="0" borderId="10" xfId="0" applyNumberFormat="1" applyFont="1" applyBorder="1" applyAlignment="1">
      <alignment horizontal="right" vertical="center"/>
    </xf>
    <xf numFmtId="49" fontId="1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" fontId="8" fillId="0" borderId="10" xfId="0" applyNumberFormat="1" applyFont="1" applyBorder="1" applyAlignment="1">
      <alignment vertical="center"/>
    </xf>
    <xf numFmtId="0" fontId="0" fillId="0" borderId="0" xfId="52" applyFont="1" applyFill="1" applyAlignment="1">
      <alignment horizontal="left"/>
      <protection/>
    </xf>
    <xf numFmtId="0" fontId="4" fillId="0" borderId="0" xfId="53" applyFont="1">
      <alignment/>
      <protection/>
    </xf>
    <xf numFmtId="0" fontId="42" fillId="0" borderId="0" xfId="0" applyFont="1" applyBorder="1" applyAlignment="1">
      <alignment vertical="center"/>
    </xf>
    <xf numFmtId="0" fontId="45" fillId="20" borderId="10" xfId="0" applyFont="1" applyFill="1" applyBorder="1" applyAlignment="1">
      <alignment horizontal="center" vertical="center" wrapText="1"/>
    </xf>
    <xf numFmtId="0" fontId="46" fillId="24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vertical="center" wrapText="1"/>
    </xf>
    <xf numFmtId="49" fontId="45" fillId="0" borderId="10" xfId="0" applyNumberFormat="1" applyFont="1" applyBorder="1" applyAlignment="1">
      <alignment horizontal="right" vertical="center" wrapText="1"/>
    </xf>
    <xf numFmtId="4" fontId="45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horizontal="right" vertical="center"/>
    </xf>
    <xf numFmtId="4" fontId="46" fillId="0" borderId="10" xfId="0" applyNumberFormat="1" applyFont="1" applyBorder="1" applyAlignment="1">
      <alignment vertical="center" wrapText="1"/>
    </xf>
    <xf numFmtId="49" fontId="46" fillId="0" borderId="10" xfId="0" applyNumberFormat="1" applyFont="1" applyBorder="1" applyAlignment="1">
      <alignment horizontal="right" vertical="center" wrapText="1"/>
    </xf>
    <xf numFmtId="4" fontId="46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49" fontId="45" fillId="20" borderId="10" xfId="0" applyNumberFormat="1" applyFont="1" applyFill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4" fontId="7" fillId="0" borderId="10" xfId="0" applyNumberFormat="1" applyFont="1" applyBorder="1" applyAlignment="1">
      <alignment vertical="center"/>
    </xf>
    <xf numFmtId="49" fontId="9" fillId="0" borderId="10" xfId="0" applyNumberFormat="1" applyFont="1" applyBorder="1" applyAlignment="1">
      <alignment horizontal="left" vertical="center" wrapText="1"/>
    </xf>
    <xf numFmtId="0" fontId="9" fillId="0" borderId="10" xfId="0" applyFont="1" applyFill="1" applyBorder="1" applyAlignment="1">
      <alignment/>
    </xf>
    <xf numFmtId="4" fontId="46" fillId="24" borderId="10" xfId="0" applyNumberFormat="1" applyFont="1" applyFill="1" applyBorder="1" applyAlignment="1">
      <alignment horizontal="center" vertical="center"/>
    </xf>
    <xf numFmtId="4" fontId="47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9" fontId="45" fillId="0" borderId="10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49" fontId="4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4" fontId="7" fillId="0" borderId="10" xfId="0" applyNumberFormat="1" applyFont="1" applyBorder="1" applyAlignment="1" quotePrefix="1">
      <alignment vertical="center"/>
    </xf>
    <xf numFmtId="4" fontId="45" fillId="20" borderId="10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49" fontId="7" fillId="20" borderId="10" xfId="0" applyNumberFormat="1" applyFont="1" applyFill="1" applyBorder="1" applyAlignment="1">
      <alignment horizontal="center" vertical="center"/>
    </xf>
    <xf numFmtId="0" fontId="7" fillId="20" borderId="10" xfId="0" applyFont="1" applyFill="1" applyBorder="1" applyAlignment="1">
      <alignment horizontal="left" vertical="center" wrapText="1"/>
    </xf>
    <xf numFmtId="4" fontId="7" fillId="20" borderId="10" xfId="0" applyNumberFormat="1" applyFont="1" applyFill="1" applyBorder="1" applyAlignment="1">
      <alignment horizontal="right" vertical="center"/>
    </xf>
    <xf numFmtId="49" fontId="7" fillId="2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right" vertical="center"/>
    </xf>
    <xf numFmtId="49" fontId="9" fillId="0" borderId="10" xfId="0" applyNumberFormat="1" applyFont="1" applyFill="1" applyBorder="1" applyAlignment="1">
      <alignment horizontal="right" vertical="center"/>
    </xf>
    <xf numFmtId="0" fontId="42" fillId="0" borderId="0" xfId="0" applyFont="1" applyAlignment="1">
      <alignment/>
    </xf>
    <xf numFmtId="0" fontId="9" fillId="0" borderId="10" xfId="0" applyFont="1" applyBorder="1" applyAlignment="1">
      <alignment/>
    </xf>
    <xf numFmtId="0" fontId="48" fillId="24" borderId="10" xfId="0" applyFont="1" applyFill="1" applyBorder="1" applyAlignment="1">
      <alignment horizontal="center" vertical="center"/>
    </xf>
    <xf numFmtId="0" fontId="48" fillId="24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0" xfId="52" applyFont="1" applyFill="1" applyBorder="1" applyAlignment="1">
      <alignment horizontal="left"/>
      <protection/>
    </xf>
    <xf numFmtId="0" fontId="4" fillId="0" borderId="0" xfId="53" applyFont="1" applyBorder="1">
      <alignment/>
      <protection/>
    </xf>
    <xf numFmtId="0" fontId="18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48" fillId="24" borderId="10" xfId="0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right" vertical="center" wrapText="1"/>
    </xf>
    <xf numFmtId="49" fontId="1" fillId="2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49" fontId="8" fillId="20" borderId="10" xfId="0" applyNumberFormat="1" applyFont="1" applyFill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9" fillId="0" borderId="13" xfId="0" applyFont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10" xfId="0" applyNumberFormat="1" applyFont="1" applyBorder="1" applyAlignment="1">
      <alignment horizontal="right" vertical="center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right" vertical="center"/>
    </xf>
    <xf numFmtId="3" fontId="9" fillId="0" borderId="13" xfId="0" applyNumberFormat="1" applyFont="1" applyBorder="1" applyAlignment="1">
      <alignment horizontal="right" vertical="center" wrapText="1"/>
    </xf>
    <xf numFmtId="3" fontId="9" fillId="0" borderId="13" xfId="0" applyNumberFormat="1" applyFont="1" applyBorder="1" applyAlignment="1">
      <alignment horizontal="right" vertical="center"/>
    </xf>
    <xf numFmtId="3" fontId="7" fillId="0" borderId="13" xfId="0" applyNumberFormat="1" applyFont="1" applyBorder="1" applyAlignment="1">
      <alignment horizontal="right" vertical="center"/>
    </xf>
    <xf numFmtId="3" fontId="7" fillId="20" borderId="10" xfId="0" applyNumberFormat="1" applyFont="1" applyFill="1" applyBorder="1" applyAlignment="1">
      <alignment horizontal="right" vertical="center"/>
    </xf>
    <xf numFmtId="3" fontId="7" fillId="20" borderId="10" xfId="0" applyNumberFormat="1" applyFont="1" applyFill="1" applyBorder="1" applyAlignment="1">
      <alignment horizontal="right" vertical="center"/>
    </xf>
    <xf numFmtId="0" fontId="49" fillId="20" borderId="10" xfId="0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9" fillId="0" borderId="11" xfId="0" applyFont="1" applyBorder="1" applyAlignment="1">
      <alignment horizontal="left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0" fontId="9" fillId="25" borderId="10" xfId="0" applyFont="1" applyFill="1" applyBorder="1" applyAlignment="1">
      <alignment horizontal="center" vertical="center"/>
    </xf>
    <xf numFmtId="3" fontId="9" fillId="25" borderId="10" xfId="0" applyNumberFormat="1" applyFont="1" applyFill="1" applyBorder="1" applyAlignment="1">
      <alignment horizontal="right" vertical="center"/>
    </xf>
    <xf numFmtId="0" fontId="9" fillId="25" borderId="10" xfId="0" applyFont="1" applyFill="1" applyBorder="1" applyAlignment="1">
      <alignment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9" fillId="25" borderId="10" xfId="0" applyNumberFormat="1" applyFont="1" applyFill="1" applyBorder="1" applyAlignment="1">
      <alignment horizontal="center" vertical="center"/>
    </xf>
    <xf numFmtId="0" fontId="9" fillId="25" borderId="10" xfId="0" applyFont="1" applyFill="1" applyBorder="1" applyAlignment="1">
      <alignment horizontal="left" vertical="center" wrapText="1"/>
    </xf>
    <xf numFmtId="3" fontId="9" fillId="25" borderId="10" xfId="0" applyNumberFormat="1" applyFont="1" applyFill="1" applyBorder="1" applyAlignment="1">
      <alignment horizontal="center" vertical="center" wrapText="1"/>
    </xf>
    <xf numFmtId="49" fontId="9" fillId="25" borderId="10" xfId="0" applyNumberFormat="1" applyFont="1" applyFill="1" applyBorder="1" applyAlignment="1">
      <alignment horizontal="center" vertical="center" wrapText="1"/>
    </xf>
    <xf numFmtId="49" fontId="49" fillId="2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3" fontId="9" fillId="0" borderId="11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24" borderId="0" xfId="0" applyFill="1" applyAlignment="1">
      <alignment/>
    </xf>
    <xf numFmtId="49" fontId="45" fillId="20" borderId="10" xfId="0" applyNumberFormat="1" applyFont="1" applyFill="1" applyBorder="1" applyAlignment="1">
      <alignment horizontal="right" vertical="center" wrapText="1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49" fillId="20" borderId="1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/>
    </xf>
    <xf numFmtId="0" fontId="49" fillId="20" borderId="10" xfId="0" applyFont="1" applyFill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22" xfId="0" applyNumberFormat="1" applyFont="1" applyBorder="1" applyAlignment="1">
      <alignment horizontal="center" vertical="center"/>
    </xf>
    <xf numFmtId="0" fontId="1" fillId="20" borderId="12" xfId="0" applyFont="1" applyFill="1" applyBorder="1" applyAlignment="1">
      <alignment vertical="center" wrapText="1"/>
    </xf>
    <xf numFmtId="0" fontId="1" fillId="20" borderId="13" xfId="0" applyFont="1" applyFill="1" applyBorder="1" applyAlignment="1">
      <alignment vertical="center" wrapText="1"/>
    </xf>
    <xf numFmtId="0" fontId="8" fillId="20" borderId="11" xfId="0" applyFont="1" applyFill="1" applyBorder="1" applyAlignment="1">
      <alignment vertical="center" wrapText="1"/>
    </xf>
    <xf numFmtId="0" fontId="8" fillId="20" borderId="12" xfId="0" applyFont="1" applyFill="1" applyBorder="1" applyAlignment="1">
      <alignment vertical="center" wrapText="1"/>
    </xf>
    <xf numFmtId="0" fontId="8" fillId="20" borderId="13" xfId="0" applyFont="1" applyFill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0" borderId="11" xfId="0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center" vertical="center" wrapText="1"/>
    </xf>
    <xf numFmtId="0" fontId="7" fillId="20" borderId="13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20" borderId="1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7" fillId="20" borderId="17" xfId="0" applyFont="1" applyFill="1" applyBorder="1" applyAlignment="1">
      <alignment horizontal="center" vertical="center" wrapText="1"/>
    </xf>
    <xf numFmtId="0" fontId="7" fillId="20" borderId="23" xfId="0" applyFont="1" applyFill="1" applyBorder="1" applyAlignment="1">
      <alignment horizontal="center" vertical="center" wrapText="1"/>
    </xf>
    <xf numFmtId="0" fontId="7" fillId="20" borderId="1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5" fillId="20" borderId="10" xfId="0" applyFont="1" applyFill="1" applyBorder="1" applyAlignment="1">
      <alignment horizontal="center" vertical="center"/>
    </xf>
    <xf numFmtId="0" fontId="45" fillId="2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20" borderId="11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45" fillId="20" borderId="17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vertical="center" wrapText="1"/>
    </xf>
    <xf numFmtId="0" fontId="1" fillId="20" borderId="11" xfId="0" applyFont="1" applyFill="1" applyBorder="1" applyAlignment="1">
      <alignment vertical="center" wrapText="1"/>
    </xf>
    <xf numFmtId="0" fontId="9" fillId="0" borderId="23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/>
    </xf>
    <xf numFmtId="0" fontId="8" fillId="20" borderId="17" xfId="0" applyFont="1" applyFill="1" applyBorder="1" applyAlignment="1">
      <alignment horizontal="center" vertical="center"/>
    </xf>
    <xf numFmtId="0" fontId="8" fillId="20" borderId="19" xfId="0" applyFont="1" applyFill="1" applyBorder="1" applyAlignment="1">
      <alignment horizontal="center" vertical="center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8" fillId="20" borderId="11" xfId="0" applyFont="1" applyFill="1" applyBorder="1" applyAlignment="1">
      <alignment horizontal="center" vertical="center"/>
    </xf>
    <xf numFmtId="0" fontId="8" fillId="20" borderId="12" xfId="0" applyFont="1" applyFill="1" applyBorder="1" applyAlignment="1">
      <alignment horizontal="center" vertical="center"/>
    </xf>
    <xf numFmtId="0" fontId="8" fillId="20" borderId="13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20" borderId="17" xfId="0" applyFont="1" applyFill="1" applyBorder="1" applyAlignment="1">
      <alignment horizontal="center" vertical="center" wrapText="1"/>
    </xf>
    <xf numFmtId="0" fontId="8" fillId="20" borderId="23" xfId="0" applyFont="1" applyFill="1" applyBorder="1" applyAlignment="1">
      <alignment horizontal="center" vertical="center" wrapText="1"/>
    </xf>
    <xf numFmtId="0" fontId="8" fillId="20" borderId="19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/>
    </xf>
    <xf numFmtId="0" fontId="8" fillId="20" borderId="10" xfId="0" applyFont="1" applyFill="1" applyBorder="1" applyAlignment="1">
      <alignment horizontal="center" vertical="center" wrapText="1"/>
    </xf>
    <xf numFmtId="0" fontId="8" fillId="20" borderId="10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 wrapText="1"/>
    </xf>
    <xf numFmtId="0" fontId="1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20" borderId="10" xfId="0" applyFont="1" applyFill="1" applyBorder="1" applyAlignment="1">
      <alignment horizontal="center" vertical="center" wrapText="1"/>
    </xf>
    <xf numFmtId="0" fontId="7" fillId="20" borderId="10" xfId="0" applyFont="1" applyFill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3" fontId="0" fillId="0" borderId="11" xfId="0" applyNumberForma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3" fontId="0" fillId="0" borderId="13" xfId="0" applyNumberForma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3" fontId="0" fillId="0" borderId="12" xfId="0" applyNumberForma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3" fontId="0" fillId="0" borderId="11" xfId="0" applyNumberFormat="1" applyBorder="1" applyAlignment="1">
      <alignment horizontal="right" vertical="center" wrapText="1"/>
    </xf>
    <xf numFmtId="3" fontId="0" fillId="0" borderId="12" xfId="0" applyNumberFormat="1" applyBorder="1" applyAlignment="1">
      <alignment horizontal="right" vertical="center" wrapText="1"/>
    </xf>
    <xf numFmtId="3" fontId="0" fillId="0" borderId="13" xfId="0" applyNumberFormat="1" applyBorder="1" applyAlignment="1">
      <alignment horizontal="right" vertical="center" wrapText="1"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19" xfId="0" applyFont="1" applyFill="1" applyBorder="1" applyAlignment="1">
      <alignment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Normalny_załącznik 11 (2)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9"/>
  <sheetViews>
    <sheetView zoomScaleSheetLayoutView="100" workbookViewId="0" topLeftCell="A1">
      <selection activeCell="F2" sqref="F2"/>
    </sheetView>
  </sheetViews>
  <sheetFormatPr defaultColWidth="9.140625" defaultRowHeight="12.75"/>
  <cols>
    <col min="1" max="1" width="3.421875" style="0" customWidth="1"/>
    <col min="2" max="2" width="16.8515625" style="0" customWidth="1"/>
    <col min="3" max="3" width="10.57421875" style="0" customWidth="1"/>
    <col min="4" max="4" width="10.00390625" style="0" customWidth="1"/>
    <col min="5" max="5" width="9.8515625" style="0" customWidth="1"/>
    <col min="6" max="6" width="11.7109375" style="0" customWidth="1"/>
    <col min="7" max="7" width="13.28125" style="0" customWidth="1"/>
    <col min="8" max="8" width="11.8515625" style="0" customWidth="1"/>
    <col min="9" max="9" width="9.8515625" style="0" customWidth="1"/>
    <col min="10" max="11" width="11.28125" style="0" customWidth="1"/>
    <col min="12" max="12" width="9.421875" style="0" customWidth="1"/>
  </cols>
  <sheetData>
    <row r="1" ht="12.75">
      <c r="F1" t="s">
        <v>493</v>
      </c>
    </row>
    <row r="2" ht="12.75">
      <c r="F2" t="s">
        <v>478</v>
      </c>
    </row>
    <row r="3" ht="12.75">
      <c r="F3" t="s">
        <v>445</v>
      </c>
    </row>
    <row r="4" ht="8.25" customHeight="1"/>
    <row r="5" ht="9" customHeight="1"/>
    <row r="6" spans="6:8" ht="12.75">
      <c r="F6" s="1" t="s">
        <v>470</v>
      </c>
      <c r="G6" s="1"/>
      <c r="H6" s="1"/>
    </row>
    <row r="7" spans="1:13" ht="15.75" customHeight="1">
      <c r="A7" s="316" t="s">
        <v>0</v>
      </c>
      <c r="B7" s="316" t="s">
        <v>446</v>
      </c>
      <c r="C7" s="316" t="s">
        <v>447</v>
      </c>
      <c r="D7" s="316" t="s">
        <v>448</v>
      </c>
      <c r="E7" s="316" t="s">
        <v>449</v>
      </c>
      <c r="F7" s="323" t="s">
        <v>450</v>
      </c>
      <c r="G7" s="324"/>
      <c r="H7" s="324"/>
      <c r="I7" s="324"/>
      <c r="J7" s="324"/>
      <c r="K7" s="324"/>
      <c r="L7" s="325"/>
      <c r="M7" s="221"/>
    </row>
    <row r="8" spans="1:13" ht="13.5" customHeight="1">
      <c r="A8" s="317"/>
      <c r="B8" s="317"/>
      <c r="C8" s="317"/>
      <c r="D8" s="319"/>
      <c r="E8" s="317"/>
      <c r="F8" s="316" t="s">
        <v>451</v>
      </c>
      <c r="G8" s="323" t="s">
        <v>113</v>
      </c>
      <c r="H8" s="324"/>
      <c r="I8" s="324"/>
      <c r="J8" s="324"/>
      <c r="K8" s="324"/>
      <c r="L8" s="325"/>
      <c r="M8" s="221"/>
    </row>
    <row r="9" spans="1:13" ht="12" customHeight="1">
      <c r="A9" s="317"/>
      <c r="B9" s="317"/>
      <c r="C9" s="317"/>
      <c r="D9" s="319"/>
      <c r="E9" s="317"/>
      <c r="F9" s="317"/>
      <c r="G9" s="316" t="s">
        <v>2</v>
      </c>
      <c r="H9" s="323" t="s">
        <v>7</v>
      </c>
      <c r="I9" s="325"/>
      <c r="J9" s="316" t="s">
        <v>5</v>
      </c>
      <c r="K9" s="323" t="s">
        <v>7</v>
      </c>
      <c r="L9" s="325"/>
      <c r="M9" s="221"/>
    </row>
    <row r="10" spans="1:13" ht="145.5" customHeight="1">
      <c r="A10" s="318"/>
      <c r="B10" s="318"/>
      <c r="C10" s="318"/>
      <c r="D10" s="320"/>
      <c r="E10" s="318"/>
      <c r="F10" s="318"/>
      <c r="G10" s="318"/>
      <c r="H10" s="10" t="s">
        <v>452</v>
      </c>
      <c r="I10" s="10" t="s">
        <v>453</v>
      </c>
      <c r="J10" s="318"/>
      <c r="K10" s="10" t="s">
        <v>452</v>
      </c>
      <c r="L10" s="10" t="s">
        <v>453</v>
      </c>
      <c r="M10" s="221"/>
    </row>
    <row r="11" spans="1:12" ht="12" customHeight="1">
      <c r="A11" s="231">
        <v>1</v>
      </c>
      <c r="B11" s="232">
        <v>2</v>
      </c>
      <c r="C11" s="231">
        <v>3</v>
      </c>
      <c r="D11" s="231">
        <v>4</v>
      </c>
      <c r="E11" s="231">
        <v>5</v>
      </c>
      <c r="F11" s="231">
        <v>6</v>
      </c>
      <c r="G11" s="231">
        <v>7</v>
      </c>
      <c r="H11" s="231">
        <v>8</v>
      </c>
      <c r="I11" s="231">
        <v>9</v>
      </c>
      <c r="J11" s="231">
        <v>10</v>
      </c>
      <c r="K11" s="231">
        <v>11</v>
      </c>
      <c r="L11" s="231">
        <v>12</v>
      </c>
    </row>
    <row r="12" spans="1:12" s="89" customFormat="1" ht="34.5" customHeight="1">
      <c r="A12" s="222" t="s">
        <v>118</v>
      </c>
      <c r="B12" s="223"/>
      <c r="C12" s="224">
        <v>70862</v>
      </c>
      <c r="D12" s="225" t="s">
        <v>479</v>
      </c>
      <c r="E12" s="225" t="s">
        <v>430</v>
      </c>
      <c r="F12" s="224">
        <v>92558</v>
      </c>
      <c r="G12" s="224">
        <v>92558</v>
      </c>
      <c r="H12" s="224">
        <v>69362</v>
      </c>
      <c r="I12" s="224">
        <v>21696</v>
      </c>
      <c r="J12" s="224">
        <v>0</v>
      </c>
      <c r="K12" s="224">
        <v>0</v>
      </c>
      <c r="L12" s="224">
        <v>0</v>
      </c>
    </row>
    <row r="13" spans="1:12" s="89" customFormat="1" ht="149.25" customHeight="1">
      <c r="A13" s="226"/>
      <c r="B13" s="200" t="s">
        <v>480</v>
      </c>
      <c r="C13" s="227">
        <v>0</v>
      </c>
      <c r="D13" s="228" t="s">
        <v>479</v>
      </c>
      <c r="E13" s="228" t="s">
        <v>430</v>
      </c>
      <c r="F13" s="227">
        <v>21696</v>
      </c>
      <c r="G13" s="228" t="s">
        <v>479</v>
      </c>
      <c r="H13" s="228" t="s">
        <v>430</v>
      </c>
      <c r="I13" s="228" t="s">
        <v>479</v>
      </c>
      <c r="J13" s="228" t="s">
        <v>430</v>
      </c>
      <c r="K13" s="228" t="s">
        <v>430</v>
      </c>
      <c r="L13" s="228" t="s">
        <v>430</v>
      </c>
    </row>
    <row r="14" spans="1:12" s="89" customFormat="1" ht="38.25" customHeight="1">
      <c r="A14" s="222" t="s">
        <v>157</v>
      </c>
      <c r="B14" s="223"/>
      <c r="C14" s="224">
        <v>651070</v>
      </c>
      <c r="D14" s="225" t="s">
        <v>486</v>
      </c>
      <c r="E14" s="225" t="s">
        <v>430</v>
      </c>
      <c r="F14" s="224">
        <v>656165</v>
      </c>
      <c r="G14" s="224">
        <v>256165</v>
      </c>
      <c r="H14" s="224">
        <v>0</v>
      </c>
      <c r="I14" s="224">
        <v>0</v>
      </c>
      <c r="J14" s="224">
        <v>400000</v>
      </c>
      <c r="K14" s="224">
        <v>0</v>
      </c>
      <c r="L14" s="224">
        <v>0</v>
      </c>
    </row>
    <row r="15" spans="1:12" s="89" customFormat="1" ht="42" customHeight="1">
      <c r="A15" s="226"/>
      <c r="B15" s="200" t="s">
        <v>484</v>
      </c>
      <c r="C15" s="227">
        <v>0</v>
      </c>
      <c r="D15" s="228" t="s">
        <v>485</v>
      </c>
      <c r="E15" s="228" t="s">
        <v>430</v>
      </c>
      <c r="F15" s="227">
        <v>50</v>
      </c>
      <c r="G15" s="228" t="s">
        <v>485</v>
      </c>
      <c r="H15" s="228" t="s">
        <v>430</v>
      </c>
      <c r="I15" s="228" t="s">
        <v>430</v>
      </c>
      <c r="J15" s="228" t="s">
        <v>430</v>
      </c>
      <c r="K15" s="228" t="s">
        <v>430</v>
      </c>
      <c r="L15" s="228" t="s">
        <v>430</v>
      </c>
    </row>
    <row r="16" spans="1:12" s="89" customFormat="1" ht="51" customHeight="1">
      <c r="A16" s="226"/>
      <c r="B16" s="200" t="s">
        <v>459</v>
      </c>
      <c r="C16" s="227">
        <v>6000</v>
      </c>
      <c r="D16" s="228" t="s">
        <v>481</v>
      </c>
      <c r="E16" s="228" t="s">
        <v>430</v>
      </c>
      <c r="F16" s="227">
        <v>8000</v>
      </c>
      <c r="G16" s="228" t="s">
        <v>481</v>
      </c>
      <c r="H16" s="228" t="s">
        <v>430</v>
      </c>
      <c r="I16" s="228" t="s">
        <v>430</v>
      </c>
      <c r="J16" s="228" t="s">
        <v>430</v>
      </c>
      <c r="K16" s="228" t="s">
        <v>430</v>
      </c>
      <c r="L16" s="228" t="s">
        <v>430</v>
      </c>
    </row>
    <row r="17" spans="1:12" s="89" customFormat="1" ht="42" customHeight="1">
      <c r="A17" s="226"/>
      <c r="B17" s="200" t="s">
        <v>482</v>
      </c>
      <c r="C17" s="227">
        <v>1600</v>
      </c>
      <c r="D17" s="228" t="s">
        <v>483</v>
      </c>
      <c r="E17" s="228" t="s">
        <v>430</v>
      </c>
      <c r="F17" s="227">
        <v>4645</v>
      </c>
      <c r="G17" s="228" t="s">
        <v>483</v>
      </c>
      <c r="H17" s="228" t="s">
        <v>430</v>
      </c>
      <c r="I17" s="228" t="s">
        <v>430</v>
      </c>
      <c r="J17" s="228" t="s">
        <v>430</v>
      </c>
      <c r="K17" s="228" t="s">
        <v>430</v>
      </c>
      <c r="L17" s="228" t="s">
        <v>430</v>
      </c>
    </row>
    <row r="18" spans="1:12" s="89" customFormat="1" ht="51.75" customHeight="1">
      <c r="A18" s="222" t="s">
        <v>129</v>
      </c>
      <c r="B18" s="223"/>
      <c r="C18" s="224">
        <v>2536516</v>
      </c>
      <c r="D18" s="225" t="s">
        <v>487</v>
      </c>
      <c r="E18" s="225" t="s">
        <v>430</v>
      </c>
      <c r="F18" s="224">
        <v>2600450</v>
      </c>
      <c r="G18" s="224">
        <v>2600450</v>
      </c>
      <c r="H18" s="224">
        <v>2576400</v>
      </c>
      <c r="I18" s="224">
        <v>0</v>
      </c>
      <c r="J18" s="224">
        <v>0</v>
      </c>
      <c r="K18" s="224">
        <v>0</v>
      </c>
      <c r="L18" s="224">
        <v>0</v>
      </c>
    </row>
    <row r="19" spans="1:12" s="89" customFormat="1" ht="105" customHeight="1">
      <c r="A19" s="226"/>
      <c r="B19" s="200" t="s">
        <v>120</v>
      </c>
      <c r="C19" s="227">
        <v>2341066</v>
      </c>
      <c r="D19" s="228" t="s">
        <v>488</v>
      </c>
      <c r="E19" s="228" t="s">
        <v>430</v>
      </c>
      <c r="F19" s="227">
        <v>2346963</v>
      </c>
      <c r="G19" s="228" t="s">
        <v>488</v>
      </c>
      <c r="H19" s="228" t="s">
        <v>488</v>
      </c>
      <c r="I19" s="227">
        <v>0</v>
      </c>
      <c r="J19" s="228" t="s">
        <v>430</v>
      </c>
      <c r="K19" s="227">
        <v>0</v>
      </c>
      <c r="L19" s="227">
        <v>0</v>
      </c>
    </row>
    <row r="20" spans="1:12" s="89" customFormat="1" ht="96" customHeight="1">
      <c r="A20" s="226"/>
      <c r="B20" s="200" t="s">
        <v>489</v>
      </c>
      <c r="C20" s="227">
        <v>171400</v>
      </c>
      <c r="D20" s="228" t="s">
        <v>490</v>
      </c>
      <c r="E20" s="228" t="s">
        <v>430</v>
      </c>
      <c r="F20" s="227">
        <v>229437</v>
      </c>
      <c r="G20" s="228" t="s">
        <v>490</v>
      </c>
      <c r="H20" s="228" t="s">
        <v>490</v>
      </c>
      <c r="I20" s="227">
        <v>0</v>
      </c>
      <c r="J20" s="228" t="s">
        <v>430</v>
      </c>
      <c r="K20" s="227">
        <v>0</v>
      </c>
      <c r="L20" s="227">
        <v>0</v>
      </c>
    </row>
    <row r="21" spans="1:12" s="76" customFormat="1" ht="46.5" customHeight="1">
      <c r="A21" s="222" t="s">
        <v>191</v>
      </c>
      <c r="B21" s="223"/>
      <c r="C21" s="224">
        <v>23260</v>
      </c>
      <c r="D21" s="225" t="s">
        <v>491</v>
      </c>
      <c r="E21" s="225" t="s">
        <v>430</v>
      </c>
      <c r="F21" s="224">
        <v>41757.08</v>
      </c>
      <c r="G21" s="224">
        <v>41757.08</v>
      </c>
      <c r="H21" s="224">
        <v>3489</v>
      </c>
      <c r="I21" s="224">
        <v>38268.08</v>
      </c>
      <c r="J21" s="224">
        <v>0</v>
      </c>
      <c r="K21" s="224">
        <v>0</v>
      </c>
      <c r="L21" s="224">
        <v>0</v>
      </c>
    </row>
    <row r="22" spans="1:12" s="89" customFormat="1" ht="131.25" customHeight="1">
      <c r="A22" s="226"/>
      <c r="B22" s="200" t="s">
        <v>480</v>
      </c>
      <c r="C22" s="227">
        <v>23260</v>
      </c>
      <c r="D22" s="228" t="s">
        <v>491</v>
      </c>
      <c r="E22" s="228" t="s">
        <v>430</v>
      </c>
      <c r="F22" s="227">
        <v>41757.08</v>
      </c>
      <c r="G22" s="228" t="s">
        <v>491</v>
      </c>
      <c r="H22" s="228" t="s">
        <v>430</v>
      </c>
      <c r="I22" s="228" t="s">
        <v>491</v>
      </c>
      <c r="J22" s="228" t="s">
        <v>430</v>
      </c>
      <c r="K22" s="227">
        <v>0</v>
      </c>
      <c r="L22" s="227">
        <v>0</v>
      </c>
    </row>
    <row r="23" spans="1:12" s="229" customFormat="1" ht="19.5" customHeight="1">
      <c r="A23" s="321" t="s">
        <v>454</v>
      </c>
      <c r="B23" s="322"/>
      <c r="C23" s="224">
        <v>29358314.58</v>
      </c>
      <c r="D23" s="225" t="s">
        <v>492</v>
      </c>
      <c r="E23" s="225" t="s">
        <v>430</v>
      </c>
      <c r="F23" s="224">
        <v>29467536.66</v>
      </c>
      <c r="G23" s="224">
        <v>29067536.66</v>
      </c>
      <c r="H23" s="224">
        <v>2746107.97</v>
      </c>
      <c r="I23" s="224">
        <v>156631.69</v>
      </c>
      <c r="J23" s="224">
        <v>400000</v>
      </c>
      <c r="K23" s="224">
        <v>0</v>
      </c>
      <c r="L23" s="224">
        <v>0</v>
      </c>
    </row>
    <row r="24" spans="1:12" ht="12" customHeight="1">
      <c r="A24" s="230"/>
      <c r="B24" s="230"/>
      <c r="C24" s="230"/>
      <c r="D24" s="230"/>
      <c r="E24" s="230"/>
      <c r="F24" s="230"/>
      <c r="G24" s="230"/>
      <c r="H24" s="230"/>
      <c r="I24" s="230"/>
      <c r="J24" s="230"/>
      <c r="K24" s="230"/>
      <c r="L24" s="230"/>
    </row>
    <row r="25" ht="12.75">
      <c r="A25" t="s">
        <v>455</v>
      </c>
    </row>
    <row r="27" spans="8:9" ht="12.75">
      <c r="H27" s="160"/>
      <c r="I27" s="160"/>
    </row>
    <row r="36" ht="107.25" customHeight="1"/>
    <row r="38" ht="12.75">
      <c r="H38" t="s">
        <v>456</v>
      </c>
    </row>
    <row r="39" spans="8:9" ht="12.75">
      <c r="H39" s="160" t="s">
        <v>457</v>
      </c>
      <c r="I39" s="160" t="s">
        <v>458</v>
      </c>
    </row>
  </sheetData>
  <mergeCells count="13">
    <mergeCell ref="E7:E10"/>
    <mergeCell ref="F7:L7"/>
    <mergeCell ref="F8:F10"/>
    <mergeCell ref="G8:L8"/>
    <mergeCell ref="G9:G10"/>
    <mergeCell ref="H9:I9"/>
    <mergeCell ref="J9:J10"/>
    <mergeCell ref="K9:L9"/>
    <mergeCell ref="B7:B10"/>
    <mergeCell ref="C7:C10"/>
    <mergeCell ref="D7:D10"/>
    <mergeCell ref="A23:B23"/>
    <mergeCell ref="A7:A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4"/>
  </sheetPr>
  <dimension ref="A2:E27"/>
  <sheetViews>
    <sheetView zoomScalePageLayoutView="0" workbookViewId="0" topLeftCell="A1">
      <selection activeCell="E16" sqref="E16:E17"/>
    </sheetView>
  </sheetViews>
  <sheetFormatPr defaultColWidth="9.140625" defaultRowHeight="12.75"/>
  <cols>
    <col min="1" max="1" width="4.00390625" style="3" customWidth="1"/>
    <col min="2" max="2" width="8.140625" style="3" customWidth="1"/>
    <col min="3" max="3" width="9.8515625" style="3" customWidth="1"/>
    <col min="4" max="4" width="41.57421875" style="3" customWidth="1"/>
    <col min="5" max="5" width="22.421875" style="3" customWidth="1"/>
    <col min="6" max="16384" width="9.140625" style="3" customWidth="1"/>
  </cols>
  <sheetData>
    <row r="1" ht="18.75" customHeight="1"/>
    <row r="2" ht="20.25" customHeight="1">
      <c r="D2" s="3" t="s">
        <v>330</v>
      </c>
    </row>
    <row r="3" ht="15.75" customHeight="1">
      <c r="D3" s="3" t="s">
        <v>375</v>
      </c>
    </row>
    <row r="4" ht="30" customHeight="1"/>
    <row r="5" spans="1:5" ht="78" customHeight="1">
      <c r="A5" s="344" t="s">
        <v>75</v>
      </c>
      <c r="B5" s="344"/>
      <c r="C5" s="344"/>
      <c r="D5" s="344"/>
      <c r="E5" s="344"/>
    </row>
    <row r="6" spans="4:5" ht="19.5" customHeight="1">
      <c r="D6" s="50"/>
      <c r="E6" s="50"/>
    </row>
    <row r="7" ht="19.5" customHeight="1">
      <c r="E7" s="51"/>
    </row>
    <row r="8" spans="1:5" ht="19.5" customHeight="1">
      <c r="A8" s="27" t="s">
        <v>27</v>
      </c>
      <c r="B8" s="27" t="s">
        <v>0</v>
      </c>
      <c r="C8" s="27" t="s">
        <v>4</v>
      </c>
      <c r="D8" s="27" t="s">
        <v>76</v>
      </c>
      <c r="E8" s="27" t="s">
        <v>77</v>
      </c>
    </row>
    <row r="9" spans="1:5" ht="30" customHeight="1">
      <c r="A9" s="102" t="s">
        <v>78</v>
      </c>
      <c r="B9" s="374" t="s">
        <v>3</v>
      </c>
      <c r="C9" s="374"/>
      <c r="D9" s="374"/>
      <c r="E9" s="374"/>
    </row>
    <row r="10" spans="1:5" s="101" customFormat="1" ht="63" customHeight="1">
      <c r="A10" s="27" t="s">
        <v>30</v>
      </c>
      <c r="B10" s="27">
        <v>756</v>
      </c>
      <c r="C10" s="139"/>
      <c r="D10" s="140" t="s">
        <v>125</v>
      </c>
      <c r="E10" s="153">
        <f>SUM(E11:E14)</f>
        <v>130000</v>
      </c>
    </row>
    <row r="11" spans="1:5" ht="30" customHeight="1">
      <c r="A11" s="102"/>
      <c r="B11" s="54"/>
      <c r="C11" s="103">
        <v>75618</v>
      </c>
      <c r="D11" s="104" t="s">
        <v>126</v>
      </c>
      <c r="E11" s="154">
        <v>130000</v>
      </c>
    </row>
    <row r="12" spans="1:5" ht="30" customHeight="1">
      <c r="A12" s="102"/>
      <c r="B12" s="54"/>
      <c r="C12" s="54"/>
      <c r="D12" s="54"/>
      <c r="E12" s="54"/>
    </row>
    <row r="13" spans="1:5" ht="30" customHeight="1">
      <c r="A13" s="102"/>
      <c r="B13" s="54"/>
      <c r="C13" s="54"/>
      <c r="D13" s="54"/>
      <c r="E13" s="54"/>
    </row>
    <row r="14" spans="1:5" ht="30" customHeight="1">
      <c r="A14" s="102"/>
      <c r="B14" s="54"/>
      <c r="C14" s="54"/>
      <c r="D14" s="54"/>
      <c r="E14" s="54"/>
    </row>
    <row r="15" spans="1:5" ht="30" customHeight="1">
      <c r="A15" s="102" t="s">
        <v>79</v>
      </c>
      <c r="B15" s="374" t="s">
        <v>80</v>
      </c>
      <c r="C15" s="374"/>
      <c r="D15" s="374"/>
      <c r="E15" s="374"/>
    </row>
    <row r="16" spans="1:5" s="101" customFormat="1" ht="30" customHeight="1">
      <c r="A16" s="27" t="s">
        <v>30</v>
      </c>
      <c r="B16" s="27">
        <v>851</v>
      </c>
      <c r="C16" s="139"/>
      <c r="D16" s="138" t="s">
        <v>168</v>
      </c>
      <c r="E16" s="74">
        <f>SUM(E17:E22)</f>
        <v>100000</v>
      </c>
    </row>
    <row r="17" spans="1:5" ht="30" customHeight="1">
      <c r="A17" s="102"/>
      <c r="B17" s="54"/>
      <c r="C17" s="103">
        <v>85154</v>
      </c>
      <c r="D17" s="105" t="s">
        <v>170</v>
      </c>
      <c r="E17" s="156">
        <v>100000</v>
      </c>
    </row>
    <row r="18" spans="1:5" ht="30" customHeight="1">
      <c r="A18" s="102"/>
      <c r="B18" s="54"/>
      <c r="C18" s="54"/>
      <c r="D18" s="54"/>
      <c r="E18" s="54"/>
    </row>
    <row r="19" spans="1:5" ht="30" customHeight="1">
      <c r="A19" s="102"/>
      <c r="B19" s="54"/>
      <c r="C19" s="54"/>
      <c r="D19" s="54"/>
      <c r="E19" s="54"/>
    </row>
    <row r="20" spans="1:5" ht="30" customHeight="1">
      <c r="A20" s="102"/>
      <c r="B20" s="54"/>
      <c r="C20" s="54"/>
      <c r="D20" s="54"/>
      <c r="E20" s="54"/>
    </row>
    <row r="21" spans="1:5" ht="30" customHeight="1">
      <c r="A21" s="102"/>
      <c r="B21" s="54"/>
      <c r="C21" s="54"/>
      <c r="D21" s="54"/>
      <c r="E21" s="54"/>
    </row>
    <row r="22" spans="1:5" ht="30" customHeight="1">
      <c r="A22" s="102"/>
      <c r="B22" s="54"/>
      <c r="C22" s="54"/>
      <c r="D22" s="54"/>
      <c r="E22" s="54"/>
    </row>
    <row r="24" ht="12.75">
      <c r="A24" s="52"/>
    </row>
    <row r="25" ht="12.75">
      <c r="A25" s="9"/>
    </row>
    <row r="27" ht="12.75">
      <c r="A27" s="9"/>
    </row>
  </sheetData>
  <sheetProtection/>
  <mergeCells count="3">
    <mergeCell ref="A5:E5"/>
    <mergeCell ref="B9:E9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4"/>
  </sheetPr>
  <dimension ref="A2:E22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4.00390625" style="3" customWidth="1"/>
    <col min="2" max="2" width="11.00390625" style="3" customWidth="1"/>
    <col min="3" max="3" width="11.8515625" style="3" customWidth="1"/>
    <col min="4" max="4" width="32.8515625" style="3" customWidth="1"/>
    <col min="5" max="5" width="22.421875" style="3" customWidth="1"/>
    <col min="6" max="16384" width="9.140625" style="3" customWidth="1"/>
  </cols>
  <sheetData>
    <row r="1" ht="26.25" customHeight="1"/>
    <row r="2" ht="18" customHeight="1">
      <c r="D2" s="3" t="s">
        <v>331</v>
      </c>
    </row>
    <row r="3" ht="12.75" customHeight="1">
      <c r="D3" s="3" t="s">
        <v>376</v>
      </c>
    </row>
    <row r="4" spans="1:5" ht="78" customHeight="1">
      <c r="A4" s="344" t="s">
        <v>81</v>
      </c>
      <c r="B4" s="344"/>
      <c r="C4" s="344"/>
      <c r="D4" s="344"/>
      <c r="E4" s="344"/>
    </row>
    <row r="5" spans="4:5" ht="19.5" customHeight="1">
      <c r="D5" s="50"/>
      <c r="E5" s="50"/>
    </row>
    <row r="6" ht="19.5" customHeight="1">
      <c r="E6" s="51"/>
    </row>
    <row r="7" spans="1:5" ht="19.5" customHeight="1">
      <c r="A7" s="27" t="s">
        <v>27</v>
      </c>
      <c r="B7" s="27" t="s">
        <v>0</v>
      </c>
      <c r="C7" s="27" t="s">
        <v>4</v>
      </c>
      <c r="D7" s="27" t="s">
        <v>76</v>
      </c>
      <c r="E7" s="27" t="s">
        <v>77</v>
      </c>
    </row>
    <row r="8" spans="1:5" s="101" customFormat="1" ht="30" customHeight="1">
      <c r="A8" s="137" t="s">
        <v>30</v>
      </c>
      <c r="B8" s="27">
        <v>851</v>
      </c>
      <c r="C8" s="27"/>
      <c r="D8" s="138" t="s">
        <v>168</v>
      </c>
      <c r="E8" s="157">
        <f>SUM(E9:E17)</f>
        <v>30000</v>
      </c>
    </row>
    <row r="9" spans="1:5" ht="30" customHeight="1">
      <c r="A9" s="102"/>
      <c r="B9" s="54"/>
      <c r="C9" s="103">
        <v>85153</v>
      </c>
      <c r="D9" s="105" t="s">
        <v>169</v>
      </c>
      <c r="E9" s="158">
        <v>30000</v>
      </c>
    </row>
    <row r="10" spans="1:5" ht="30" customHeight="1">
      <c r="A10" s="102"/>
      <c r="B10" s="54"/>
      <c r="C10" s="54"/>
      <c r="D10" s="54"/>
      <c r="E10" s="54"/>
    </row>
    <row r="11" spans="1:5" ht="30" customHeight="1">
      <c r="A11" s="102"/>
      <c r="B11" s="54"/>
      <c r="C11" s="54"/>
      <c r="D11" s="54"/>
      <c r="E11" s="54"/>
    </row>
    <row r="12" spans="1:5" ht="30" customHeight="1">
      <c r="A12" s="102"/>
      <c r="B12" s="54"/>
      <c r="C12" s="54"/>
      <c r="D12" s="54"/>
      <c r="E12" s="54"/>
    </row>
    <row r="13" spans="1:5" ht="30" customHeight="1">
      <c r="A13" s="102"/>
      <c r="B13" s="54"/>
      <c r="C13" s="54"/>
      <c r="D13" s="54"/>
      <c r="E13" s="54"/>
    </row>
    <row r="14" spans="1:5" ht="30" customHeight="1">
      <c r="A14" s="102"/>
      <c r="B14" s="54"/>
      <c r="C14" s="54"/>
      <c r="D14" s="54"/>
      <c r="E14" s="54"/>
    </row>
    <row r="15" spans="1:5" ht="30" customHeight="1">
      <c r="A15" s="102"/>
      <c r="B15" s="54"/>
      <c r="C15" s="54"/>
      <c r="D15" s="54"/>
      <c r="E15" s="54"/>
    </row>
    <row r="16" spans="1:5" ht="30" customHeight="1">
      <c r="A16" s="102"/>
      <c r="B16" s="54"/>
      <c r="C16" s="54"/>
      <c r="D16" s="54"/>
      <c r="E16" s="54"/>
    </row>
    <row r="17" spans="1:5" ht="30" customHeight="1">
      <c r="A17" s="102"/>
      <c r="B17" s="54"/>
      <c r="C17" s="54"/>
      <c r="D17" s="54"/>
      <c r="E17" s="54"/>
    </row>
    <row r="19" ht="12.75">
      <c r="A19" s="52"/>
    </row>
    <row r="20" ht="12.75">
      <c r="A20" s="9"/>
    </row>
    <row r="22" ht="12.75">
      <c r="A22" s="9"/>
    </row>
  </sheetData>
  <sheetProtection/>
  <mergeCells count="1">
    <mergeCell ref="A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E16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0" customWidth="1"/>
  </cols>
  <sheetData>
    <row r="1" ht="12.75">
      <c r="D1" t="s">
        <v>387</v>
      </c>
    </row>
    <row r="2" ht="12.75">
      <c r="D2" t="s">
        <v>378</v>
      </c>
    </row>
    <row r="3" spans="1:5" ht="77.25" customHeight="1">
      <c r="A3" s="370" t="s">
        <v>377</v>
      </c>
      <c r="B3" s="370"/>
      <c r="C3" s="370"/>
      <c r="D3" s="370"/>
      <c r="E3" s="370"/>
    </row>
    <row r="4" spans="4:5" ht="19.5" customHeight="1">
      <c r="D4" s="3"/>
      <c r="E4" s="51"/>
    </row>
    <row r="5" spans="1:5" ht="19.5" customHeight="1">
      <c r="A5" s="335" t="s">
        <v>27</v>
      </c>
      <c r="B5" s="335" t="s">
        <v>0</v>
      </c>
      <c r="C5" s="335" t="s">
        <v>4</v>
      </c>
      <c r="D5" s="336" t="s">
        <v>82</v>
      </c>
      <c r="E5" s="348" t="s">
        <v>83</v>
      </c>
    </row>
    <row r="6" spans="1:5" ht="19.5" customHeight="1">
      <c r="A6" s="335"/>
      <c r="B6" s="335"/>
      <c r="C6" s="335"/>
      <c r="D6" s="336"/>
      <c r="E6" s="349"/>
    </row>
    <row r="7" spans="1:5" ht="19.5" customHeight="1">
      <c r="A7" s="335"/>
      <c r="B7" s="335"/>
      <c r="C7" s="335"/>
      <c r="D7" s="336"/>
      <c r="E7" s="350"/>
    </row>
    <row r="8" spans="1:5" ht="17.25" customHeight="1">
      <c r="A8" s="88">
        <v>1</v>
      </c>
      <c r="B8" s="88">
        <v>2</v>
      </c>
      <c r="C8" s="88">
        <v>3</v>
      </c>
      <c r="D8" s="88">
        <v>4</v>
      </c>
      <c r="E8" s="88">
        <v>5</v>
      </c>
    </row>
    <row r="9" spans="1:5" s="111" customFormat="1" ht="30" customHeight="1">
      <c r="A9" s="127" t="s">
        <v>30</v>
      </c>
      <c r="B9" s="127">
        <v>921</v>
      </c>
      <c r="C9" s="127">
        <v>92116</v>
      </c>
      <c r="D9" s="128" t="s">
        <v>281</v>
      </c>
      <c r="E9" s="159">
        <v>313000</v>
      </c>
    </row>
    <row r="10" spans="1:5" ht="30" customHeight="1">
      <c r="A10" s="53"/>
      <c r="B10" s="53"/>
      <c r="C10" s="53"/>
      <c r="D10" s="53"/>
      <c r="E10" s="96"/>
    </row>
    <row r="11" spans="1:5" ht="30" customHeight="1">
      <c r="A11" s="129"/>
      <c r="B11" s="129"/>
      <c r="C11" s="129"/>
      <c r="D11" s="129"/>
      <c r="E11" s="130"/>
    </row>
    <row r="12" spans="1:5" ht="30" customHeight="1">
      <c r="A12" s="131"/>
      <c r="B12" s="131"/>
      <c r="C12" s="131"/>
      <c r="D12" s="131"/>
      <c r="E12" s="108"/>
    </row>
    <row r="13" spans="1:5" ht="30" customHeight="1">
      <c r="A13" s="131"/>
      <c r="B13" s="131"/>
      <c r="C13" s="131"/>
      <c r="D13" s="131"/>
      <c r="E13" s="108"/>
    </row>
    <row r="14" spans="1:5" s="3" customFormat="1" ht="30" customHeight="1">
      <c r="A14" s="335" t="s">
        <v>1</v>
      </c>
      <c r="B14" s="335"/>
      <c r="C14" s="335"/>
      <c r="D14" s="335"/>
      <c r="E14" s="74">
        <f>SUM(E9:E13)</f>
        <v>313000</v>
      </c>
    </row>
    <row r="16" ht="12.75">
      <c r="A16" s="9"/>
    </row>
  </sheetData>
  <sheetProtection/>
  <mergeCells count="7">
    <mergeCell ref="A14:D14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I87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7109375" style="0" customWidth="1"/>
    <col min="2" max="2" width="7.7109375" style="0" customWidth="1"/>
    <col min="3" max="3" width="10.140625" style="0" customWidth="1"/>
    <col min="4" max="4" width="23.7109375" style="0" customWidth="1"/>
    <col min="5" max="5" width="43.28125" style="0" customWidth="1"/>
    <col min="6" max="6" width="12.28125" style="0" customWidth="1"/>
    <col min="7" max="7" width="12.00390625" style="0" customWidth="1"/>
    <col min="8" max="8" width="10.7109375" style="0" customWidth="1"/>
  </cols>
  <sheetData>
    <row r="1" spans="4:6" ht="12.75">
      <c r="D1" t="s">
        <v>107</v>
      </c>
      <c r="F1" t="s">
        <v>332</v>
      </c>
    </row>
    <row r="2" ht="15.75" customHeight="1">
      <c r="F2" t="s">
        <v>288</v>
      </c>
    </row>
    <row r="3" ht="12" customHeight="1"/>
    <row r="4" spans="1:8" ht="45.75" customHeight="1">
      <c r="A4" s="326" t="s">
        <v>333</v>
      </c>
      <c r="B4" s="326"/>
      <c r="C4" s="326"/>
      <c r="D4" s="370"/>
      <c r="E4" s="370"/>
      <c r="F4" s="370"/>
      <c r="G4" s="370"/>
      <c r="H4" s="370"/>
    </row>
    <row r="5" spans="1:8" ht="6" customHeight="1">
      <c r="A5" s="50"/>
      <c r="B5" s="50"/>
      <c r="C5" s="50"/>
      <c r="D5" s="50"/>
      <c r="E5" s="50"/>
      <c r="F5" s="50"/>
      <c r="G5" s="50"/>
      <c r="H5" s="50"/>
    </row>
    <row r="6" spans="1:8" ht="12.75">
      <c r="A6" s="3"/>
      <c r="B6" s="3"/>
      <c r="C6" s="3"/>
      <c r="D6" s="3"/>
      <c r="E6" s="3"/>
      <c r="F6" s="3"/>
      <c r="G6" s="3"/>
      <c r="H6" s="3"/>
    </row>
    <row r="7" spans="1:8" ht="15" customHeight="1">
      <c r="A7" s="335" t="s">
        <v>27</v>
      </c>
      <c r="B7" s="335" t="s">
        <v>0</v>
      </c>
      <c r="C7" s="335" t="s">
        <v>4</v>
      </c>
      <c r="D7" s="336" t="s">
        <v>90</v>
      </c>
      <c r="E7" s="336" t="s">
        <v>106</v>
      </c>
      <c r="F7" s="336" t="s">
        <v>93</v>
      </c>
      <c r="G7" s="336"/>
      <c r="H7" s="336"/>
    </row>
    <row r="8" spans="1:8" ht="15" customHeight="1">
      <c r="A8" s="335"/>
      <c r="B8" s="335"/>
      <c r="C8" s="335"/>
      <c r="D8" s="389"/>
      <c r="E8" s="336"/>
      <c r="F8" s="336"/>
      <c r="G8" s="336"/>
      <c r="H8" s="336"/>
    </row>
    <row r="9" spans="1:8" ht="15" customHeight="1">
      <c r="A9" s="335"/>
      <c r="B9" s="335"/>
      <c r="C9" s="335"/>
      <c r="D9" s="389"/>
      <c r="E9" s="336"/>
      <c r="F9" s="348" t="s">
        <v>382</v>
      </c>
      <c r="G9" s="336" t="s">
        <v>109</v>
      </c>
      <c r="H9" s="336"/>
    </row>
    <row r="10" spans="1:8" ht="15" customHeight="1">
      <c r="A10" s="335"/>
      <c r="B10" s="335"/>
      <c r="C10" s="335"/>
      <c r="D10" s="389"/>
      <c r="E10" s="336"/>
      <c r="F10" s="349"/>
      <c r="G10" s="336"/>
      <c r="H10" s="336"/>
    </row>
    <row r="11" spans="1:8" ht="18" customHeight="1">
      <c r="A11" s="335"/>
      <c r="B11" s="335"/>
      <c r="C11" s="335"/>
      <c r="D11" s="389"/>
      <c r="E11" s="336"/>
      <c r="F11" s="349"/>
      <c r="G11" s="28" t="s">
        <v>2</v>
      </c>
      <c r="H11" s="28" t="s">
        <v>5</v>
      </c>
    </row>
    <row r="12" spans="1:8" ht="42" customHeight="1">
      <c r="A12" s="335"/>
      <c r="B12" s="335"/>
      <c r="C12" s="335"/>
      <c r="D12" s="389"/>
      <c r="E12" s="336"/>
      <c r="F12" s="350"/>
      <c r="G12" s="28"/>
      <c r="H12" s="28"/>
    </row>
    <row r="13" spans="1:9" ht="18.75" customHeight="1">
      <c r="A13" s="88">
        <v>1</v>
      </c>
      <c r="B13" s="88">
        <v>2</v>
      </c>
      <c r="C13" s="88">
        <v>3</v>
      </c>
      <c r="D13" s="88">
        <v>4</v>
      </c>
      <c r="E13" s="88">
        <v>5</v>
      </c>
      <c r="F13" s="88">
        <v>6</v>
      </c>
      <c r="G13" s="88">
        <v>7</v>
      </c>
      <c r="H13" s="88">
        <v>8</v>
      </c>
      <c r="I13" s="122" t="s">
        <v>287</v>
      </c>
    </row>
    <row r="14" spans="1:9" ht="43.5" customHeight="1">
      <c r="A14" s="97" t="s">
        <v>30</v>
      </c>
      <c r="B14" s="97">
        <v>600</v>
      </c>
      <c r="C14" s="97">
        <v>60016</v>
      </c>
      <c r="D14" s="18" t="s">
        <v>209</v>
      </c>
      <c r="E14" s="67" t="s">
        <v>319</v>
      </c>
      <c r="F14" s="68">
        <f>SUM(G14:H14)</f>
        <v>12606.96</v>
      </c>
      <c r="G14" s="68">
        <v>12606.96</v>
      </c>
      <c r="H14" s="70"/>
      <c r="I14" s="122">
        <v>4300</v>
      </c>
    </row>
    <row r="15" spans="1:9" ht="42" customHeight="1">
      <c r="A15" s="97" t="s">
        <v>32</v>
      </c>
      <c r="B15" s="97">
        <v>900</v>
      </c>
      <c r="C15" s="97">
        <v>90015</v>
      </c>
      <c r="D15" s="67" t="s">
        <v>227</v>
      </c>
      <c r="E15" s="67" t="s">
        <v>338</v>
      </c>
      <c r="F15" s="68">
        <f>SUM(G15:H15)</f>
        <v>13009.3</v>
      </c>
      <c r="G15" s="70"/>
      <c r="H15" s="70">
        <v>13009.3</v>
      </c>
      <c r="I15" s="122">
        <v>6050</v>
      </c>
    </row>
    <row r="16" spans="1:9" ht="43.5" customHeight="1">
      <c r="A16" s="97" t="s">
        <v>34</v>
      </c>
      <c r="B16" s="97">
        <v>900</v>
      </c>
      <c r="C16" s="97">
        <v>90015</v>
      </c>
      <c r="D16" s="67" t="s">
        <v>235</v>
      </c>
      <c r="E16" s="67" t="s">
        <v>339</v>
      </c>
      <c r="F16" s="68">
        <f>SUM(G16:H16)</f>
        <v>13679.89</v>
      </c>
      <c r="H16" s="70">
        <v>13679.89</v>
      </c>
      <c r="I16" s="122">
        <v>6050</v>
      </c>
    </row>
    <row r="17" spans="1:9" ht="48" customHeight="1">
      <c r="A17" s="97" t="s">
        <v>42</v>
      </c>
      <c r="B17" s="98">
        <v>600</v>
      </c>
      <c r="C17" s="135">
        <v>60016</v>
      </c>
      <c r="D17" s="67" t="s">
        <v>229</v>
      </c>
      <c r="E17" s="110" t="s">
        <v>340</v>
      </c>
      <c r="F17" s="68">
        <f>SUM(G17:H17)</f>
        <v>10917</v>
      </c>
      <c r="G17" s="70"/>
      <c r="H17" s="70">
        <v>10917</v>
      </c>
      <c r="I17" s="122">
        <v>6060</v>
      </c>
    </row>
    <row r="18" spans="1:9" ht="36" customHeight="1">
      <c r="A18" s="97" t="s">
        <v>45</v>
      </c>
      <c r="B18" s="97">
        <v>600</v>
      </c>
      <c r="C18" s="97">
        <v>60016</v>
      </c>
      <c r="D18" s="377" t="s">
        <v>247</v>
      </c>
      <c r="E18" s="67" t="s">
        <v>354</v>
      </c>
      <c r="F18" s="386">
        <f>SUM(G18:H20)</f>
        <v>23845.92</v>
      </c>
      <c r="G18" s="70">
        <v>2000</v>
      </c>
      <c r="H18" s="70"/>
      <c r="I18" s="122">
        <v>4210</v>
      </c>
    </row>
    <row r="19" spans="1:9" ht="31.5" customHeight="1">
      <c r="A19" s="97" t="s">
        <v>48</v>
      </c>
      <c r="B19" s="97">
        <v>600</v>
      </c>
      <c r="C19" s="97">
        <v>60016</v>
      </c>
      <c r="D19" s="380"/>
      <c r="E19" s="67" t="s">
        <v>320</v>
      </c>
      <c r="F19" s="387"/>
      <c r="G19" s="70">
        <v>18845.92</v>
      </c>
      <c r="H19" s="70"/>
      <c r="I19" s="122">
        <v>4300</v>
      </c>
    </row>
    <row r="20" spans="1:9" ht="39" customHeight="1">
      <c r="A20" s="97" t="s">
        <v>51</v>
      </c>
      <c r="B20" s="97">
        <v>700</v>
      </c>
      <c r="C20" s="97">
        <v>70005</v>
      </c>
      <c r="D20" s="378"/>
      <c r="E20" s="67" t="s">
        <v>341</v>
      </c>
      <c r="F20" s="388"/>
      <c r="G20" s="70">
        <v>3000</v>
      </c>
      <c r="H20" s="70"/>
      <c r="I20" s="122">
        <v>4300</v>
      </c>
    </row>
    <row r="21" spans="1:9" ht="31.5" customHeight="1">
      <c r="A21" s="97" t="s">
        <v>54</v>
      </c>
      <c r="B21" s="97">
        <v>700</v>
      </c>
      <c r="C21" s="97">
        <v>70005</v>
      </c>
      <c r="D21" s="377" t="s">
        <v>230</v>
      </c>
      <c r="E21" s="67" t="s">
        <v>363</v>
      </c>
      <c r="F21" s="386">
        <f>SUM(G21:H24)</f>
        <v>12311.9</v>
      </c>
      <c r="G21" s="70">
        <v>5311.9</v>
      </c>
      <c r="H21" s="70"/>
      <c r="I21" s="122">
        <v>4270</v>
      </c>
    </row>
    <row r="22" spans="1:9" ht="31.5" customHeight="1">
      <c r="A22" s="97" t="s">
        <v>210</v>
      </c>
      <c r="B22" s="97">
        <v>801</v>
      </c>
      <c r="C22" s="97">
        <v>80195</v>
      </c>
      <c r="D22" s="380"/>
      <c r="E22" s="67" t="s">
        <v>342</v>
      </c>
      <c r="F22" s="387"/>
      <c r="G22" s="70">
        <v>3500</v>
      </c>
      <c r="H22" s="70"/>
      <c r="I22" s="122">
        <v>4210</v>
      </c>
    </row>
    <row r="23" spans="1:9" ht="31.5" customHeight="1">
      <c r="A23" s="97" t="s">
        <v>211</v>
      </c>
      <c r="B23" s="97">
        <v>900</v>
      </c>
      <c r="C23" s="97">
        <v>90015</v>
      </c>
      <c r="D23" s="380"/>
      <c r="E23" s="67" t="s">
        <v>343</v>
      </c>
      <c r="F23" s="387"/>
      <c r="G23" s="70">
        <v>1000</v>
      </c>
      <c r="H23" s="70"/>
      <c r="I23" s="122">
        <v>4300</v>
      </c>
    </row>
    <row r="24" spans="1:9" ht="37.5" customHeight="1">
      <c r="A24" s="97" t="s">
        <v>212</v>
      </c>
      <c r="B24" s="98">
        <v>600</v>
      </c>
      <c r="C24" s="98">
        <v>60016</v>
      </c>
      <c r="D24" s="378"/>
      <c r="E24" s="67" t="s">
        <v>291</v>
      </c>
      <c r="F24" s="388"/>
      <c r="G24" s="70">
        <v>2500</v>
      </c>
      <c r="H24" s="70"/>
      <c r="I24" s="122">
        <v>4300</v>
      </c>
    </row>
    <row r="25" spans="1:9" ht="39" customHeight="1">
      <c r="A25" s="97" t="s">
        <v>213</v>
      </c>
      <c r="B25" s="97">
        <v>900</v>
      </c>
      <c r="C25" s="97">
        <v>90015</v>
      </c>
      <c r="D25" s="67" t="s">
        <v>224</v>
      </c>
      <c r="E25" s="67" t="s">
        <v>364</v>
      </c>
      <c r="F25" s="68">
        <f>SUM(G25:H25)</f>
        <v>10702.5</v>
      </c>
      <c r="G25" s="70"/>
      <c r="H25" s="70">
        <v>10702.5</v>
      </c>
      <c r="I25" s="122">
        <v>6050</v>
      </c>
    </row>
    <row r="26" spans="1:9" ht="37.5" customHeight="1">
      <c r="A26" s="97" t="s">
        <v>214</v>
      </c>
      <c r="B26" s="98">
        <v>754</v>
      </c>
      <c r="C26" s="97">
        <v>75412</v>
      </c>
      <c r="D26" s="377" t="s">
        <v>238</v>
      </c>
      <c r="E26" s="136" t="s">
        <v>367</v>
      </c>
      <c r="F26" s="375">
        <f>SUM(G26:H27)</f>
        <v>8878.26</v>
      </c>
      <c r="G26" s="70">
        <v>4439.26</v>
      </c>
      <c r="H26" s="70"/>
      <c r="I26" s="122">
        <v>4210</v>
      </c>
    </row>
    <row r="27" spans="1:9" ht="37.5" customHeight="1">
      <c r="A27" s="97" t="s">
        <v>217</v>
      </c>
      <c r="B27" s="98">
        <v>754</v>
      </c>
      <c r="C27" s="97">
        <v>75412</v>
      </c>
      <c r="D27" s="378"/>
      <c r="E27" s="67" t="s">
        <v>344</v>
      </c>
      <c r="F27" s="379"/>
      <c r="G27" s="70">
        <v>4439</v>
      </c>
      <c r="H27" s="70"/>
      <c r="I27" s="122">
        <v>4300</v>
      </c>
    </row>
    <row r="28" spans="1:9" ht="45.75" customHeight="1">
      <c r="A28" s="97" t="s">
        <v>218</v>
      </c>
      <c r="B28" s="97">
        <v>754</v>
      </c>
      <c r="C28" s="97">
        <v>75412</v>
      </c>
      <c r="D28" s="377" t="s">
        <v>276</v>
      </c>
      <c r="E28" s="67" t="s">
        <v>345</v>
      </c>
      <c r="F28" s="375">
        <f>SUM(G28:H30)</f>
        <v>12714.25</v>
      </c>
      <c r="G28" s="70">
        <v>4000</v>
      </c>
      <c r="H28" s="70"/>
      <c r="I28" s="122">
        <v>4300</v>
      </c>
    </row>
    <row r="29" spans="1:9" ht="31.5" customHeight="1">
      <c r="A29" s="97" t="s">
        <v>219</v>
      </c>
      <c r="B29" s="97">
        <v>801</v>
      </c>
      <c r="C29" s="97">
        <v>80101</v>
      </c>
      <c r="D29" s="380"/>
      <c r="E29" s="67" t="s">
        <v>292</v>
      </c>
      <c r="F29" s="381"/>
      <c r="G29" s="70">
        <v>4000</v>
      </c>
      <c r="H29" s="70"/>
      <c r="I29" s="122">
        <v>4270</v>
      </c>
    </row>
    <row r="30" spans="1:9" ht="31.5" customHeight="1">
      <c r="A30" s="97" t="s">
        <v>220</v>
      </c>
      <c r="B30" s="98">
        <v>600</v>
      </c>
      <c r="C30" s="98">
        <v>60016</v>
      </c>
      <c r="D30" s="378"/>
      <c r="E30" s="110" t="s">
        <v>346</v>
      </c>
      <c r="F30" s="379"/>
      <c r="G30" s="70"/>
      <c r="H30" s="70">
        <v>4714.25</v>
      </c>
      <c r="I30" s="122">
        <v>6060</v>
      </c>
    </row>
    <row r="31" spans="1:9" ht="31.5" customHeight="1">
      <c r="A31" s="97" t="s">
        <v>221</v>
      </c>
      <c r="B31" s="97">
        <v>801</v>
      </c>
      <c r="C31" s="97">
        <v>80195</v>
      </c>
      <c r="D31" s="377" t="s">
        <v>206</v>
      </c>
      <c r="E31" s="67" t="s">
        <v>347</v>
      </c>
      <c r="F31" s="375">
        <f>SUM(G31:H32)</f>
        <v>12687.42</v>
      </c>
      <c r="G31" s="70">
        <v>10000</v>
      </c>
      <c r="H31" s="70"/>
      <c r="I31" s="122">
        <v>4300</v>
      </c>
    </row>
    <row r="32" spans="1:9" ht="31.5" customHeight="1">
      <c r="A32" s="97" t="s">
        <v>222</v>
      </c>
      <c r="B32" s="97">
        <v>926</v>
      </c>
      <c r="C32" s="97">
        <v>92605</v>
      </c>
      <c r="D32" s="378"/>
      <c r="E32" s="136" t="s">
        <v>293</v>
      </c>
      <c r="F32" s="379"/>
      <c r="G32" s="70">
        <v>2687.42</v>
      </c>
      <c r="H32" s="70"/>
      <c r="I32" s="122">
        <v>4210</v>
      </c>
    </row>
    <row r="33" spans="1:9" ht="40.5" customHeight="1">
      <c r="A33" s="97" t="s">
        <v>223</v>
      </c>
      <c r="B33" s="97">
        <v>801</v>
      </c>
      <c r="C33" s="97">
        <v>80101</v>
      </c>
      <c r="D33" s="67" t="s">
        <v>205</v>
      </c>
      <c r="E33" s="67" t="s">
        <v>348</v>
      </c>
      <c r="F33" s="70">
        <f>SUM(G33:H33)</f>
        <v>18669.02</v>
      </c>
      <c r="G33" s="70">
        <v>18669.02</v>
      </c>
      <c r="H33" s="70"/>
      <c r="I33" s="122">
        <v>4270</v>
      </c>
    </row>
    <row r="34" spans="1:9" ht="42.75" customHeight="1">
      <c r="A34" s="97" t="s">
        <v>228</v>
      </c>
      <c r="B34" s="97">
        <v>754</v>
      </c>
      <c r="C34" s="97">
        <v>75412</v>
      </c>
      <c r="D34" s="377" t="s">
        <v>294</v>
      </c>
      <c r="E34" s="67" t="s">
        <v>349</v>
      </c>
      <c r="F34" s="375">
        <f>SUM(G34:H35)</f>
        <v>10943.91</v>
      </c>
      <c r="G34" s="70">
        <v>4500</v>
      </c>
      <c r="H34" s="70"/>
      <c r="I34" s="122">
        <v>4300</v>
      </c>
    </row>
    <row r="35" spans="1:9" ht="42.75" customHeight="1">
      <c r="A35" s="97" t="s">
        <v>231</v>
      </c>
      <c r="B35" s="97">
        <v>754</v>
      </c>
      <c r="C35" s="97">
        <v>75412</v>
      </c>
      <c r="D35" s="378"/>
      <c r="E35" s="67" t="s">
        <v>350</v>
      </c>
      <c r="F35" s="379"/>
      <c r="G35" s="70">
        <v>6443.91</v>
      </c>
      <c r="H35" s="70"/>
      <c r="I35" s="122">
        <v>4300</v>
      </c>
    </row>
    <row r="36" spans="1:9" ht="31.5" customHeight="1">
      <c r="A36" s="97" t="s">
        <v>232</v>
      </c>
      <c r="B36" s="97">
        <v>600</v>
      </c>
      <c r="C36" s="97">
        <v>60016</v>
      </c>
      <c r="D36" s="67" t="s">
        <v>215</v>
      </c>
      <c r="E36" s="67" t="s">
        <v>351</v>
      </c>
      <c r="F36" s="70">
        <f>SUM(G36:H36)</f>
        <v>8127.46</v>
      </c>
      <c r="G36" s="70">
        <v>8127.46</v>
      </c>
      <c r="H36" s="70"/>
      <c r="I36" s="122">
        <v>4300</v>
      </c>
    </row>
    <row r="37" spans="1:9" ht="31.5" customHeight="1">
      <c r="A37" s="97" t="s">
        <v>233</v>
      </c>
      <c r="B37" s="97">
        <v>600</v>
      </c>
      <c r="C37" s="97">
        <v>60016</v>
      </c>
      <c r="D37" s="377" t="s">
        <v>245</v>
      </c>
      <c r="E37" s="67" t="s">
        <v>352</v>
      </c>
      <c r="F37" s="375">
        <f>SUM(G37:H38)</f>
        <v>12365.55</v>
      </c>
      <c r="G37" s="70">
        <v>12000</v>
      </c>
      <c r="H37" s="70"/>
      <c r="I37" s="122">
        <v>4300</v>
      </c>
    </row>
    <row r="38" spans="1:9" ht="31.5" customHeight="1">
      <c r="A38" s="97" t="s">
        <v>234</v>
      </c>
      <c r="B38" s="97">
        <v>700</v>
      </c>
      <c r="C38" s="97">
        <v>70005</v>
      </c>
      <c r="D38" s="378"/>
      <c r="E38" s="67" t="s">
        <v>353</v>
      </c>
      <c r="F38" s="379"/>
      <c r="G38" s="70">
        <v>365.55</v>
      </c>
      <c r="H38" s="70"/>
      <c r="I38" s="122">
        <v>4210</v>
      </c>
    </row>
    <row r="39" spans="1:9" ht="53.25" customHeight="1">
      <c r="A39" s="97" t="s">
        <v>239</v>
      </c>
      <c r="B39" s="97">
        <v>600</v>
      </c>
      <c r="C39" s="97">
        <v>60016</v>
      </c>
      <c r="D39" s="377" t="s">
        <v>277</v>
      </c>
      <c r="E39" s="67" t="s">
        <v>295</v>
      </c>
      <c r="F39" s="375">
        <f>SUM(G39:H41)</f>
        <v>26823.3</v>
      </c>
      <c r="G39" s="70">
        <v>9000</v>
      </c>
      <c r="H39" s="70"/>
      <c r="I39" s="122">
        <v>4300</v>
      </c>
    </row>
    <row r="40" spans="1:9" ht="30.75" customHeight="1">
      <c r="A40" s="97" t="s">
        <v>240</v>
      </c>
      <c r="B40" s="97">
        <v>600</v>
      </c>
      <c r="C40" s="97">
        <v>60016</v>
      </c>
      <c r="D40" s="380"/>
      <c r="E40" s="67" t="s">
        <v>296</v>
      </c>
      <c r="F40" s="381"/>
      <c r="G40" s="70">
        <v>800</v>
      </c>
      <c r="H40" s="70"/>
      <c r="I40" s="122">
        <v>4210</v>
      </c>
    </row>
    <row r="41" spans="1:9" ht="33.75" customHeight="1">
      <c r="A41" s="97" t="s">
        <v>241</v>
      </c>
      <c r="B41" s="97">
        <v>600</v>
      </c>
      <c r="C41" s="97">
        <v>60016</v>
      </c>
      <c r="D41" s="378"/>
      <c r="E41" s="67" t="s">
        <v>369</v>
      </c>
      <c r="F41" s="379"/>
      <c r="G41" s="70">
        <v>17023.3</v>
      </c>
      <c r="H41" s="70"/>
      <c r="I41" s="122">
        <v>4300</v>
      </c>
    </row>
    <row r="42" spans="1:9" ht="54" customHeight="1">
      <c r="A42" s="97" t="s">
        <v>242</v>
      </c>
      <c r="B42" s="97">
        <v>900</v>
      </c>
      <c r="C42" s="97">
        <v>90015</v>
      </c>
      <c r="D42" s="67" t="s">
        <v>275</v>
      </c>
      <c r="E42" s="67" t="s">
        <v>365</v>
      </c>
      <c r="F42" s="70">
        <f>SUM(G42:H42)</f>
        <v>8744.4</v>
      </c>
      <c r="G42" s="70"/>
      <c r="H42" s="70">
        <v>8744.4</v>
      </c>
      <c r="I42" s="125">
        <v>6050</v>
      </c>
    </row>
    <row r="43" spans="1:9" ht="32.25" customHeight="1">
      <c r="A43" s="97" t="s">
        <v>243</v>
      </c>
      <c r="B43" s="97">
        <v>600</v>
      </c>
      <c r="C43" s="97">
        <v>60016</v>
      </c>
      <c r="D43" s="67" t="s">
        <v>274</v>
      </c>
      <c r="E43" s="67" t="s">
        <v>355</v>
      </c>
      <c r="F43" s="70">
        <f>SUM(G43:H43)</f>
        <v>14833.28</v>
      </c>
      <c r="G43" s="70"/>
      <c r="H43" s="70">
        <v>14833.28</v>
      </c>
      <c r="I43" s="122">
        <v>6050</v>
      </c>
    </row>
    <row r="44" spans="1:9" ht="40.5" customHeight="1">
      <c r="A44" s="97" t="s">
        <v>244</v>
      </c>
      <c r="B44" s="97">
        <v>900</v>
      </c>
      <c r="C44" s="97">
        <v>90015</v>
      </c>
      <c r="D44" s="67" t="s">
        <v>273</v>
      </c>
      <c r="E44" s="67" t="s">
        <v>356</v>
      </c>
      <c r="F44" s="70">
        <f>SUM(G44:H44)</f>
        <v>9227.21</v>
      </c>
      <c r="G44" s="70"/>
      <c r="H44" s="70">
        <v>9227.21</v>
      </c>
      <c r="I44" s="122">
        <v>6050</v>
      </c>
    </row>
    <row r="45" spans="1:9" ht="41.25" customHeight="1">
      <c r="A45" s="97" t="s">
        <v>246</v>
      </c>
      <c r="B45" s="97">
        <v>754</v>
      </c>
      <c r="C45" s="97">
        <v>75412</v>
      </c>
      <c r="D45" s="382" t="s">
        <v>237</v>
      </c>
      <c r="E45" s="67" t="s">
        <v>366</v>
      </c>
      <c r="F45" s="375">
        <f>SUM(G45:H47)</f>
        <v>16362.21</v>
      </c>
      <c r="G45" s="70">
        <v>6362.21</v>
      </c>
      <c r="H45" s="70"/>
      <c r="I45" s="122">
        <v>4300</v>
      </c>
    </row>
    <row r="46" spans="1:9" ht="39.75" customHeight="1">
      <c r="A46" s="97" t="s">
        <v>255</v>
      </c>
      <c r="B46" s="97">
        <v>801</v>
      </c>
      <c r="C46" s="97">
        <v>80101</v>
      </c>
      <c r="D46" s="383"/>
      <c r="E46" s="67" t="s">
        <v>292</v>
      </c>
      <c r="F46" s="385"/>
      <c r="G46" s="70">
        <v>5000</v>
      </c>
      <c r="H46" s="70"/>
      <c r="I46" s="122">
        <v>4270</v>
      </c>
    </row>
    <row r="47" spans="1:9" ht="40.5" customHeight="1">
      <c r="A47" s="97" t="s">
        <v>256</v>
      </c>
      <c r="B47" s="98">
        <v>600</v>
      </c>
      <c r="C47" s="98">
        <v>60016</v>
      </c>
      <c r="D47" s="384"/>
      <c r="E47" s="110" t="s">
        <v>357</v>
      </c>
      <c r="F47" s="379"/>
      <c r="G47" s="70"/>
      <c r="H47" s="70">
        <v>5000</v>
      </c>
      <c r="I47" s="122">
        <v>6060</v>
      </c>
    </row>
    <row r="48" spans="1:9" ht="55.5" customHeight="1">
      <c r="A48" s="97" t="s">
        <v>257</v>
      </c>
      <c r="B48" s="97">
        <v>754</v>
      </c>
      <c r="C48" s="97">
        <v>75412</v>
      </c>
      <c r="D48" s="377" t="s">
        <v>271</v>
      </c>
      <c r="E48" s="67" t="s">
        <v>358</v>
      </c>
      <c r="F48" s="375">
        <f>SUM(G48:H49)</f>
        <v>16120.81</v>
      </c>
      <c r="G48" s="70">
        <v>13000</v>
      </c>
      <c r="H48" s="70"/>
      <c r="I48" s="125" t="s">
        <v>297</v>
      </c>
    </row>
    <row r="49" spans="1:9" ht="55.5" customHeight="1">
      <c r="A49" s="97" t="s">
        <v>258</v>
      </c>
      <c r="B49" s="97">
        <v>600</v>
      </c>
      <c r="C49" s="97">
        <v>60016</v>
      </c>
      <c r="D49" s="378"/>
      <c r="E49" s="67" t="s">
        <v>298</v>
      </c>
      <c r="F49" s="379"/>
      <c r="G49" s="70">
        <v>3120.81</v>
      </c>
      <c r="H49" s="70"/>
      <c r="I49" s="125">
        <v>4300</v>
      </c>
    </row>
    <row r="50" spans="1:9" ht="45.75" customHeight="1">
      <c r="A50" s="97" t="s">
        <v>259</v>
      </c>
      <c r="B50" s="97">
        <v>900</v>
      </c>
      <c r="C50" s="97">
        <v>90015</v>
      </c>
      <c r="D50" s="67" t="s">
        <v>208</v>
      </c>
      <c r="E50" s="67" t="s">
        <v>359</v>
      </c>
      <c r="F50" s="70">
        <f aca="true" t="shared" si="0" ref="F50:F55">SUM(G50:H50)</f>
        <v>15262.46</v>
      </c>
      <c r="G50" s="70"/>
      <c r="H50" s="70">
        <v>15262.46</v>
      </c>
      <c r="I50" s="122">
        <v>6050</v>
      </c>
    </row>
    <row r="51" spans="1:9" ht="33.75" customHeight="1">
      <c r="A51" s="97" t="s">
        <v>260</v>
      </c>
      <c r="B51" s="98">
        <v>600</v>
      </c>
      <c r="C51" s="98">
        <v>60016</v>
      </c>
      <c r="D51" s="67" t="s">
        <v>216</v>
      </c>
      <c r="E51" s="110" t="s">
        <v>360</v>
      </c>
      <c r="F51" s="70">
        <f t="shared" si="0"/>
        <v>8610.28</v>
      </c>
      <c r="G51" s="70"/>
      <c r="H51" s="70">
        <v>8610.28</v>
      </c>
      <c r="I51" s="122">
        <v>6060</v>
      </c>
    </row>
    <row r="52" spans="1:9" ht="49.5" customHeight="1">
      <c r="A52" s="97" t="s">
        <v>299</v>
      </c>
      <c r="B52" s="97">
        <v>600</v>
      </c>
      <c r="C52" s="97">
        <v>60016</v>
      </c>
      <c r="D52" s="67" t="s">
        <v>272</v>
      </c>
      <c r="E52" s="136" t="s">
        <v>368</v>
      </c>
      <c r="F52" s="70">
        <f t="shared" si="0"/>
        <v>8958.98</v>
      </c>
      <c r="G52" s="70">
        <v>8958.98</v>
      </c>
      <c r="H52" s="70"/>
      <c r="I52" s="122">
        <v>4300</v>
      </c>
    </row>
    <row r="53" spans="1:9" ht="50.25" customHeight="1">
      <c r="A53" s="97" t="s">
        <v>300</v>
      </c>
      <c r="B53" s="97">
        <v>600</v>
      </c>
      <c r="C53" s="97">
        <v>60016</v>
      </c>
      <c r="D53" s="67" t="s">
        <v>236</v>
      </c>
      <c r="E53" s="67" t="s">
        <v>321</v>
      </c>
      <c r="F53" s="70">
        <f t="shared" si="0"/>
        <v>9602.75</v>
      </c>
      <c r="G53" s="70">
        <v>9602.75</v>
      </c>
      <c r="H53" s="70"/>
      <c r="I53" s="122">
        <v>4300</v>
      </c>
    </row>
    <row r="54" spans="1:9" ht="36.75" customHeight="1">
      <c r="A54" s="97" t="s">
        <v>301</v>
      </c>
      <c r="B54" s="97">
        <v>754</v>
      </c>
      <c r="C54" s="97">
        <v>75412</v>
      </c>
      <c r="D54" s="67" t="s">
        <v>248</v>
      </c>
      <c r="E54" s="67" t="s">
        <v>361</v>
      </c>
      <c r="F54" s="70">
        <f t="shared" si="0"/>
        <v>8449.34</v>
      </c>
      <c r="G54" s="70">
        <v>8449.34</v>
      </c>
      <c r="H54" s="70"/>
      <c r="I54" s="122">
        <v>4300</v>
      </c>
    </row>
    <row r="55" spans="1:9" ht="34.5" customHeight="1">
      <c r="A55" s="97" t="s">
        <v>302</v>
      </c>
      <c r="B55" s="97">
        <v>600</v>
      </c>
      <c r="C55" s="97">
        <v>60016</v>
      </c>
      <c r="D55" s="67" t="s">
        <v>226</v>
      </c>
      <c r="E55" s="67" t="s">
        <v>303</v>
      </c>
      <c r="F55" s="70">
        <f t="shared" si="0"/>
        <v>7215.47</v>
      </c>
      <c r="G55" s="70">
        <v>7215.47</v>
      </c>
      <c r="H55" s="70"/>
      <c r="I55" s="122">
        <v>4300</v>
      </c>
    </row>
    <row r="56" spans="1:9" ht="51.75" customHeight="1">
      <c r="A56" s="97" t="s">
        <v>304</v>
      </c>
      <c r="B56" s="97">
        <v>926</v>
      </c>
      <c r="C56" s="97">
        <v>92605</v>
      </c>
      <c r="D56" s="377" t="s">
        <v>305</v>
      </c>
      <c r="E56" s="136" t="s">
        <v>306</v>
      </c>
      <c r="F56" s="375">
        <f>SUM(G56:H58)</f>
        <v>8368.869999999999</v>
      </c>
      <c r="G56" s="70">
        <v>4000</v>
      </c>
      <c r="H56" s="70"/>
      <c r="I56" s="132" t="s">
        <v>307</v>
      </c>
    </row>
    <row r="57" spans="1:9" ht="27" customHeight="1">
      <c r="A57" s="97" t="s">
        <v>308</v>
      </c>
      <c r="B57" s="97">
        <v>926</v>
      </c>
      <c r="C57" s="97">
        <v>92605</v>
      </c>
      <c r="D57" s="380"/>
      <c r="E57" s="136" t="s">
        <v>309</v>
      </c>
      <c r="F57" s="381"/>
      <c r="G57" s="70">
        <v>2000</v>
      </c>
      <c r="H57" s="70"/>
      <c r="I57" s="132" t="s">
        <v>310</v>
      </c>
    </row>
    <row r="58" spans="1:9" ht="33" customHeight="1">
      <c r="A58" s="97" t="s">
        <v>311</v>
      </c>
      <c r="B58" s="97">
        <v>926</v>
      </c>
      <c r="C58" s="97">
        <v>92605</v>
      </c>
      <c r="D58" s="378"/>
      <c r="E58" s="136" t="s">
        <v>312</v>
      </c>
      <c r="F58" s="379"/>
      <c r="G58" s="70">
        <v>2368.87</v>
      </c>
      <c r="H58" s="70"/>
      <c r="I58" s="132" t="s">
        <v>313</v>
      </c>
    </row>
    <row r="59" spans="1:9" ht="25.5" customHeight="1">
      <c r="A59" s="97" t="s">
        <v>314</v>
      </c>
      <c r="B59" s="97">
        <v>900</v>
      </c>
      <c r="C59" s="97">
        <v>90015</v>
      </c>
      <c r="D59" s="67" t="s">
        <v>207</v>
      </c>
      <c r="E59" s="67" t="s">
        <v>362</v>
      </c>
      <c r="F59" s="70">
        <f>SUM(G59:H59)</f>
        <v>20305.24</v>
      </c>
      <c r="G59" s="70"/>
      <c r="H59" s="70">
        <v>20305.24</v>
      </c>
      <c r="I59" s="122">
        <v>6050</v>
      </c>
    </row>
    <row r="60" spans="1:9" ht="36" customHeight="1">
      <c r="A60" s="97" t="s">
        <v>315</v>
      </c>
      <c r="B60" s="97">
        <v>600</v>
      </c>
      <c r="C60" s="97">
        <v>60016</v>
      </c>
      <c r="D60" s="377" t="s">
        <v>225</v>
      </c>
      <c r="E60" s="67" t="s">
        <v>316</v>
      </c>
      <c r="F60" s="375">
        <f>SUM(G60:H61)</f>
        <v>24972.5</v>
      </c>
      <c r="G60" s="70">
        <v>20972.5</v>
      </c>
      <c r="H60" s="70"/>
      <c r="I60" s="122">
        <v>4300</v>
      </c>
    </row>
    <row r="61" spans="1:9" ht="36" customHeight="1">
      <c r="A61" s="97" t="s">
        <v>317</v>
      </c>
      <c r="B61" s="97">
        <v>926</v>
      </c>
      <c r="C61" s="97">
        <v>92605</v>
      </c>
      <c r="D61" s="378"/>
      <c r="E61" s="67" t="s">
        <v>318</v>
      </c>
      <c r="F61" s="376"/>
      <c r="G61" s="70">
        <v>4000</v>
      </c>
      <c r="H61" s="70"/>
      <c r="I61" s="122">
        <v>4300</v>
      </c>
    </row>
    <row r="62" spans="1:9" s="19" customFormat="1" ht="31.5" customHeight="1">
      <c r="A62" s="362" t="s">
        <v>1</v>
      </c>
      <c r="B62" s="362"/>
      <c r="C62" s="362"/>
      <c r="D62" s="362"/>
      <c r="E62" s="99"/>
      <c r="F62" s="74">
        <f>SUM(G62:H62)</f>
        <v>385314</v>
      </c>
      <c r="G62" s="74">
        <v>250310</v>
      </c>
      <c r="H62" s="74">
        <v>135004</v>
      </c>
      <c r="I62" s="126"/>
    </row>
    <row r="63" ht="33.75" customHeight="1"/>
    <row r="64" spans="1:3" ht="12.75" customHeight="1">
      <c r="A64" s="52"/>
      <c r="B64" s="52"/>
      <c r="C64" s="52"/>
    </row>
    <row r="65" spans="1:3" ht="12.75">
      <c r="A65" s="52"/>
      <c r="B65" s="52"/>
      <c r="C65" s="52"/>
    </row>
    <row r="66" spans="1:3" ht="90.75" customHeight="1">
      <c r="A66" s="52"/>
      <c r="B66" s="52"/>
      <c r="C66" s="52"/>
    </row>
    <row r="67" spans="1:7" s="111" customFormat="1" ht="12.75">
      <c r="A67" s="15"/>
      <c r="B67" s="119">
        <v>60016</v>
      </c>
      <c r="C67" s="119" t="s">
        <v>285</v>
      </c>
      <c r="D67" s="120"/>
      <c r="E67" s="120"/>
      <c r="F67" s="120"/>
      <c r="G67" s="121">
        <v>2800</v>
      </c>
    </row>
    <row r="68" spans="2:7" s="111" customFormat="1" ht="12.75">
      <c r="B68" s="120">
        <v>60016</v>
      </c>
      <c r="C68" s="120" t="s">
        <v>284</v>
      </c>
      <c r="D68" s="120"/>
      <c r="E68" s="120"/>
      <c r="F68" s="120"/>
      <c r="G68" s="121">
        <v>129974</v>
      </c>
    </row>
    <row r="69" spans="2:7" s="111" customFormat="1" ht="12.75">
      <c r="B69" s="120">
        <v>70005</v>
      </c>
      <c r="C69" s="120" t="s">
        <v>285</v>
      </c>
      <c r="D69" s="120"/>
      <c r="E69" s="120"/>
      <c r="F69" s="120"/>
      <c r="G69" s="121">
        <v>366</v>
      </c>
    </row>
    <row r="70" spans="2:7" s="111" customFormat="1" ht="12.75">
      <c r="B70" s="120">
        <v>70005</v>
      </c>
      <c r="C70" s="120" t="s">
        <v>283</v>
      </c>
      <c r="D70" s="120"/>
      <c r="E70" s="120"/>
      <c r="F70" s="120"/>
      <c r="G70" s="121">
        <v>5312</v>
      </c>
    </row>
    <row r="71" spans="2:7" s="111" customFormat="1" ht="12.75">
      <c r="B71" s="120">
        <v>70005</v>
      </c>
      <c r="C71" s="120" t="s">
        <v>284</v>
      </c>
      <c r="D71" s="120"/>
      <c r="E71" s="120"/>
      <c r="F71" s="120"/>
      <c r="G71" s="121">
        <v>3000</v>
      </c>
    </row>
    <row r="72" spans="2:7" s="111" customFormat="1" ht="12.75">
      <c r="B72" s="120">
        <v>75412</v>
      </c>
      <c r="C72" s="120" t="s">
        <v>285</v>
      </c>
      <c r="D72" s="120"/>
      <c r="E72" s="120"/>
      <c r="F72" s="120"/>
      <c r="G72" s="121">
        <v>12439</v>
      </c>
    </row>
    <row r="73" spans="2:7" s="111" customFormat="1" ht="12.75">
      <c r="B73" s="120">
        <v>75412</v>
      </c>
      <c r="C73" s="120" t="s">
        <v>283</v>
      </c>
      <c r="D73" s="120"/>
      <c r="E73" s="120"/>
      <c r="F73" s="120"/>
      <c r="G73" s="121">
        <v>5000</v>
      </c>
    </row>
    <row r="74" spans="2:7" s="111" customFormat="1" ht="12.75">
      <c r="B74" s="120">
        <v>75412</v>
      </c>
      <c r="C74" s="120" t="s">
        <v>284</v>
      </c>
      <c r="D74" s="120"/>
      <c r="E74" s="120"/>
      <c r="F74" s="120"/>
      <c r="G74" s="121">
        <v>34194</v>
      </c>
    </row>
    <row r="75" spans="2:7" s="111" customFormat="1" ht="12.75">
      <c r="B75" s="120">
        <v>80101</v>
      </c>
      <c r="C75" s="120" t="s">
        <v>283</v>
      </c>
      <c r="D75" s="120"/>
      <c r="E75" s="120"/>
      <c r="F75" s="120"/>
      <c r="G75" s="121">
        <v>27669</v>
      </c>
    </row>
    <row r="76" spans="2:7" s="111" customFormat="1" ht="12.75">
      <c r="B76" s="120">
        <v>80195</v>
      </c>
      <c r="C76" s="120" t="s">
        <v>285</v>
      </c>
      <c r="D76" s="120"/>
      <c r="E76" s="120"/>
      <c r="F76" s="120"/>
      <c r="G76" s="121">
        <v>3500</v>
      </c>
    </row>
    <row r="77" spans="2:7" s="111" customFormat="1" ht="12.75">
      <c r="B77" s="120">
        <v>80195</v>
      </c>
      <c r="C77" s="120" t="s">
        <v>284</v>
      </c>
      <c r="D77" s="120"/>
      <c r="E77" s="120"/>
      <c r="F77" s="120"/>
      <c r="G77" s="121">
        <v>10000</v>
      </c>
    </row>
    <row r="78" spans="2:7" s="111" customFormat="1" ht="12.75">
      <c r="B78" s="120">
        <v>90015</v>
      </c>
      <c r="C78" s="120" t="s">
        <v>284</v>
      </c>
      <c r="D78" s="120"/>
      <c r="E78" s="120"/>
      <c r="F78" s="120"/>
      <c r="G78" s="121">
        <v>1000</v>
      </c>
    </row>
    <row r="79" spans="2:7" s="111" customFormat="1" ht="12.75">
      <c r="B79" s="120">
        <v>92605</v>
      </c>
      <c r="C79" s="120" t="s">
        <v>322</v>
      </c>
      <c r="D79" s="120"/>
      <c r="E79" s="120"/>
      <c r="F79" s="120"/>
      <c r="G79" s="121">
        <v>2300</v>
      </c>
    </row>
    <row r="80" spans="2:7" s="111" customFormat="1" ht="12.75">
      <c r="B80" s="120">
        <v>92605</v>
      </c>
      <c r="C80" s="120" t="s">
        <v>285</v>
      </c>
      <c r="D80" s="120"/>
      <c r="E80" s="120"/>
      <c r="F80" s="120"/>
      <c r="G80" s="121">
        <v>7756</v>
      </c>
    </row>
    <row r="81" spans="2:7" s="111" customFormat="1" ht="12.75">
      <c r="B81" s="120">
        <v>92605</v>
      </c>
      <c r="C81" s="120" t="s">
        <v>284</v>
      </c>
      <c r="D81" s="120"/>
      <c r="E81" s="120"/>
      <c r="F81" s="120"/>
      <c r="G81" s="121">
        <v>5000</v>
      </c>
    </row>
    <row r="82" spans="2:7" s="111" customFormat="1" ht="12.75">
      <c r="B82" s="390" t="s">
        <v>286</v>
      </c>
      <c r="C82" s="390"/>
      <c r="D82" s="120"/>
      <c r="E82" s="120"/>
      <c r="F82" s="120"/>
      <c r="G82" s="124">
        <f>SUM(G67:G81)</f>
        <v>250310</v>
      </c>
    </row>
    <row r="83" s="111" customFormat="1" ht="12.75">
      <c r="G83" s="118"/>
    </row>
    <row r="84" spans="2:8" ht="12.75">
      <c r="B84" s="122">
        <v>60016</v>
      </c>
      <c r="C84" s="122" t="s">
        <v>282</v>
      </c>
      <c r="D84" s="122"/>
      <c r="E84" s="122"/>
      <c r="F84" s="122"/>
      <c r="G84" s="122"/>
      <c r="H84" s="123">
        <v>14833</v>
      </c>
    </row>
    <row r="85" spans="2:8" ht="12.75">
      <c r="B85" s="122">
        <v>60016</v>
      </c>
      <c r="C85" s="122" t="s">
        <v>323</v>
      </c>
      <c r="D85" s="122"/>
      <c r="E85" s="122"/>
      <c r="F85" s="122"/>
      <c r="G85" s="122"/>
      <c r="H85" s="123">
        <v>29241</v>
      </c>
    </row>
    <row r="86" spans="2:8" ht="12.75">
      <c r="B86" s="122">
        <v>90015</v>
      </c>
      <c r="C86" s="122" t="s">
        <v>282</v>
      </c>
      <c r="D86" s="122"/>
      <c r="E86" s="122"/>
      <c r="F86" s="122"/>
      <c r="G86" s="122"/>
      <c r="H86" s="123">
        <v>90930</v>
      </c>
    </row>
    <row r="87" spans="2:8" ht="12.75">
      <c r="B87" s="391" t="s">
        <v>286</v>
      </c>
      <c r="C87" s="392"/>
      <c r="D87" s="122"/>
      <c r="E87" s="122"/>
      <c r="F87" s="124">
        <f>SUM(G82,H87)</f>
        <v>385314</v>
      </c>
      <c r="G87" s="122"/>
      <c r="H87" s="124">
        <f>SUM(H84:H86)</f>
        <v>135004</v>
      </c>
    </row>
  </sheetData>
  <sheetProtection/>
  <mergeCells count="36">
    <mergeCell ref="B82:C82"/>
    <mergeCell ref="B87:C87"/>
    <mergeCell ref="A62:D62"/>
    <mergeCell ref="D60:D61"/>
    <mergeCell ref="A4:H4"/>
    <mergeCell ref="A7:A12"/>
    <mergeCell ref="D7:D12"/>
    <mergeCell ref="E7:E12"/>
    <mergeCell ref="C7:C12"/>
    <mergeCell ref="B7:B12"/>
    <mergeCell ref="F7:H8"/>
    <mergeCell ref="G9:H10"/>
    <mergeCell ref="F9:F12"/>
    <mergeCell ref="F18:F20"/>
    <mergeCell ref="D21:D24"/>
    <mergeCell ref="F21:F24"/>
    <mergeCell ref="D26:D27"/>
    <mergeCell ref="F26:F27"/>
    <mergeCell ref="D18:D20"/>
    <mergeCell ref="D28:D30"/>
    <mergeCell ref="F28:F30"/>
    <mergeCell ref="D31:D32"/>
    <mergeCell ref="F31:F32"/>
    <mergeCell ref="D34:D35"/>
    <mergeCell ref="F34:F35"/>
    <mergeCell ref="D37:D38"/>
    <mergeCell ref="F37:F38"/>
    <mergeCell ref="D39:D41"/>
    <mergeCell ref="F39:F41"/>
    <mergeCell ref="D45:D47"/>
    <mergeCell ref="F45:F47"/>
    <mergeCell ref="F60:F61"/>
    <mergeCell ref="D48:D49"/>
    <mergeCell ref="F48:F49"/>
    <mergeCell ref="D56:D58"/>
    <mergeCell ref="F56:F58"/>
  </mergeCells>
  <printOptions/>
  <pageMargins left="0.75" right="0.75" top="0.9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M24"/>
  <sheetViews>
    <sheetView tabSelected="1" workbookViewId="0" topLeftCell="A19">
      <selection activeCell="E25" sqref="E25"/>
    </sheetView>
  </sheetViews>
  <sheetFormatPr defaultColWidth="9.140625" defaultRowHeight="12.75"/>
  <cols>
    <col min="1" max="1" width="4.421875" style="17" customWidth="1"/>
    <col min="2" max="2" width="6.28125" style="17" customWidth="1"/>
    <col min="3" max="3" width="23.28125" style="17" customWidth="1"/>
    <col min="4" max="4" width="9.8515625" style="17" customWidth="1"/>
    <col min="5" max="5" width="9.28125" style="17" customWidth="1"/>
    <col min="6" max="6" width="9.57421875" style="17" customWidth="1"/>
    <col min="7" max="7" width="10.00390625" style="17" customWidth="1"/>
    <col min="8" max="8" width="9.8515625" style="17" customWidth="1"/>
    <col min="9" max="9" width="9.140625" style="17" customWidth="1"/>
    <col min="10" max="10" width="9.57421875" style="17" customWidth="1"/>
    <col min="11" max="11" width="10.7109375" style="17" customWidth="1"/>
    <col min="12" max="12" width="10.140625" style="17" customWidth="1"/>
    <col min="13" max="13" width="8.00390625" style="17" customWidth="1"/>
    <col min="14" max="14" width="13.57421875" style="17" hidden="1" customWidth="1"/>
    <col min="15" max="24" width="9.140625" style="17" hidden="1" customWidth="1"/>
    <col min="25" max="25" width="0.9921875" style="17" hidden="1" customWidth="1"/>
    <col min="26" max="16384" width="9.140625" style="17" customWidth="1"/>
  </cols>
  <sheetData>
    <row r="1" spans="1:13" ht="12.75">
      <c r="A1" s="3"/>
      <c r="B1" s="3"/>
      <c r="C1" s="3"/>
      <c r="D1" s="3"/>
      <c r="E1" s="3"/>
      <c r="F1" s="3"/>
      <c r="G1" s="185" t="s">
        <v>496</v>
      </c>
      <c r="H1" s="3"/>
      <c r="I1" s="3"/>
      <c r="J1" s="3"/>
      <c r="K1"/>
      <c r="L1"/>
      <c r="M1"/>
    </row>
    <row r="2" spans="1:13" ht="12.75">
      <c r="A2" s="3"/>
      <c r="B2" s="3"/>
      <c r="C2" s="3"/>
      <c r="D2" s="3"/>
      <c r="E2" s="3"/>
      <c r="F2" s="3"/>
      <c r="G2" s="186" t="s">
        <v>497</v>
      </c>
      <c r="H2" s="3"/>
      <c r="I2" s="3"/>
      <c r="J2" s="3"/>
      <c r="K2"/>
      <c r="L2"/>
      <c r="M2"/>
    </row>
    <row r="3" spans="1:13" ht="12.75">
      <c r="A3" s="3"/>
      <c r="B3" s="3"/>
      <c r="C3" s="187"/>
      <c r="D3" s="3"/>
      <c r="E3" s="3"/>
      <c r="F3" s="3"/>
      <c r="G3" s="185" t="s">
        <v>442</v>
      </c>
      <c r="H3" s="3"/>
      <c r="I3" s="3"/>
      <c r="J3" s="3"/>
      <c r="K3"/>
      <c r="L3"/>
      <c r="M3"/>
    </row>
    <row r="4" spans="1:13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/>
    </row>
    <row r="5" spans="1:13" ht="34.5" customHeight="1">
      <c r="A5" s="326" t="s">
        <v>74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</row>
    <row r="6" spans="1:13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7"/>
    </row>
    <row r="7" spans="1:13" ht="18" customHeight="1">
      <c r="A7" s="327" t="s">
        <v>0</v>
      </c>
      <c r="B7" s="327" t="s">
        <v>4</v>
      </c>
      <c r="C7" s="327" t="s">
        <v>71</v>
      </c>
      <c r="D7" s="328" t="s">
        <v>435</v>
      </c>
      <c r="E7" s="328" t="s">
        <v>436</v>
      </c>
      <c r="F7" s="330" t="s">
        <v>437</v>
      </c>
      <c r="G7" s="328" t="s">
        <v>438</v>
      </c>
      <c r="H7" s="328" t="s">
        <v>439</v>
      </c>
      <c r="I7" s="328" t="s">
        <v>436</v>
      </c>
      <c r="J7" s="330" t="s">
        <v>437</v>
      </c>
      <c r="K7" s="328" t="s">
        <v>440</v>
      </c>
      <c r="L7" s="328" t="s">
        <v>70</v>
      </c>
      <c r="M7" s="328"/>
    </row>
    <row r="8" spans="1:13" ht="60.75" customHeight="1">
      <c r="A8" s="327"/>
      <c r="B8" s="327"/>
      <c r="C8" s="327"/>
      <c r="D8" s="328"/>
      <c r="E8" s="329"/>
      <c r="F8" s="331"/>
      <c r="G8" s="327"/>
      <c r="H8" s="328"/>
      <c r="I8" s="329"/>
      <c r="J8" s="331"/>
      <c r="K8" s="328"/>
      <c r="L8" s="188" t="s">
        <v>72</v>
      </c>
      <c r="M8" s="188" t="s">
        <v>73</v>
      </c>
    </row>
    <row r="9" spans="1:13" ht="16.5" customHeight="1">
      <c r="A9" s="189" t="s">
        <v>30</v>
      </c>
      <c r="B9" s="189" t="s">
        <v>32</v>
      </c>
      <c r="C9" s="189" t="s">
        <v>34</v>
      </c>
      <c r="D9" s="208" t="s">
        <v>42</v>
      </c>
      <c r="E9" s="189" t="s">
        <v>45</v>
      </c>
      <c r="F9" s="189" t="s">
        <v>48</v>
      </c>
      <c r="G9" s="189" t="s">
        <v>51</v>
      </c>
      <c r="H9" s="189" t="s">
        <v>54</v>
      </c>
      <c r="I9" s="189" t="s">
        <v>210</v>
      </c>
      <c r="J9" s="189" t="s">
        <v>211</v>
      </c>
      <c r="K9" s="189" t="s">
        <v>212</v>
      </c>
      <c r="L9" s="189" t="s">
        <v>213</v>
      </c>
      <c r="M9" s="189" t="s">
        <v>214</v>
      </c>
    </row>
    <row r="10" spans="1:13" s="202" customFormat="1" ht="81.75" customHeight="1">
      <c r="A10" s="213" t="s">
        <v>114</v>
      </c>
      <c r="B10" s="213" t="s">
        <v>443</v>
      </c>
      <c r="C10" s="190" t="s">
        <v>120</v>
      </c>
      <c r="D10" s="205">
        <v>83814.27</v>
      </c>
      <c r="E10" s="192" t="s">
        <v>430</v>
      </c>
      <c r="F10" s="192" t="s">
        <v>430</v>
      </c>
      <c r="G10" s="205">
        <v>83814.27</v>
      </c>
      <c r="H10" s="193"/>
      <c r="I10" s="211"/>
      <c r="J10" s="194"/>
      <c r="K10" s="193"/>
      <c r="L10" s="193"/>
      <c r="M10" s="193"/>
    </row>
    <row r="11" spans="1:13" s="204" customFormat="1" ht="36" customHeight="1">
      <c r="A11" s="214" t="s">
        <v>249</v>
      </c>
      <c r="B11" s="214" t="s">
        <v>443</v>
      </c>
      <c r="C11" s="215" t="s">
        <v>179</v>
      </c>
      <c r="D11" s="210"/>
      <c r="E11" s="196"/>
      <c r="F11" s="196"/>
      <c r="G11" s="210"/>
      <c r="H11" s="197">
        <v>83814.27</v>
      </c>
      <c r="I11" s="216" t="s">
        <v>430</v>
      </c>
      <c r="J11" s="216" t="s">
        <v>430</v>
      </c>
      <c r="K11" s="197">
        <v>83814.27</v>
      </c>
      <c r="L11" s="197">
        <v>83814.27</v>
      </c>
      <c r="M11" s="197">
        <v>0</v>
      </c>
    </row>
    <row r="12" spans="1:13" s="202" customFormat="1" ht="72.75" customHeight="1">
      <c r="A12" s="198">
        <v>750</v>
      </c>
      <c r="B12" s="198">
        <v>75011</v>
      </c>
      <c r="C12" s="190" t="s">
        <v>120</v>
      </c>
      <c r="D12" s="205">
        <v>69362</v>
      </c>
      <c r="E12" s="192" t="s">
        <v>430</v>
      </c>
      <c r="F12" s="192" t="s">
        <v>430</v>
      </c>
      <c r="G12" s="205">
        <v>69362</v>
      </c>
      <c r="H12" s="193"/>
      <c r="I12" s="211"/>
      <c r="J12" s="194"/>
      <c r="K12" s="193"/>
      <c r="L12" s="193"/>
      <c r="M12" s="193"/>
    </row>
    <row r="13" spans="1:13" s="204" customFormat="1" ht="25.5" customHeight="1">
      <c r="A13" s="198" t="s">
        <v>249</v>
      </c>
      <c r="B13" s="203">
        <v>75011</v>
      </c>
      <c r="C13" s="200" t="s">
        <v>203</v>
      </c>
      <c r="D13" s="209"/>
      <c r="E13" s="196"/>
      <c r="F13" s="196"/>
      <c r="G13" s="195"/>
      <c r="H13" s="210">
        <v>69362</v>
      </c>
      <c r="I13" s="196" t="s">
        <v>430</v>
      </c>
      <c r="J13" s="196" t="s">
        <v>430</v>
      </c>
      <c r="K13" s="210">
        <v>69362</v>
      </c>
      <c r="L13" s="210">
        <v>69362</v>
      </c>
      <c r="M13" s="197">
        <v>0</v>
      </c>
    </row>
    <row r="14" spans="1:13" s="202" customFormat="1" ht="72.75" customHeight="1">
      <c r="A14" s="198">
        <v>751</v>
      </c>
      <c r="B14" s="198">
        <v>75101</v>
      </c>
      <c r="C14" s="190" t="s">
        <v>120</v>
      </c>
      <c r="D14" s="205">
        <v>1619</v>
      </c>
      <c r="E14" s="192" t="s">
        <v>430</v>
      </c>
      <c r="F14" s="192" t="s">
        <v>430</v>
      </c>
      <c r="G14" s="205">
        <v>1619</v>
      </c>
      <c r="H14" s="205"/>
      <c r="I14" s="192"/>
      <c r="J14" s="192"/>
      <c r="K14" s="193"/>
      <c r="L14" s="193"/>
      <c r="M14" s="193"/>
    </row>
    <row r="15" spans="1:13" s="204" customFormat="1" ht="37.5" customHeight="1">
      <c r="A15" s="212" t="s">
        <v>249</v>
      </c>
      <c r="B15" s="203">
        <v>75101</v>
      </c>
      <c r="C15" s="200" t="s">
        <v>324</v>
      </c>
      <c r="D15" s="210"/>
      <c r="E15" s="196"/>
      <c r="F15" s="196"/>
      <c r="G15" s="195"/>
      <c r="H15" s="210">
        <v>1619</v>
      </c>
      <c r="I15" s="196" t="s">
        <v>430</v>
      </c>
      <c r="J15" s="196" t="s">
        <v>430</v>
      </c>
      <c r="K15" s="210">
        <v>1619</v>
      </c>
      <c r="L15" s="210">
        <v>1619</v>
      </c>
      <c r="M15" s="197">
        <v>0</v>
      </c>
    </row>
    <row r="16" spans="1:13" s="202" customFormat="1" ht="71.25" customHeight="1">
      <c r="A16" s="198">
        <v>852</v>
      </c>
      <c r="B16" s="198">
        <v>85212</v>
      </c>
      <c r="C16" s="190" t="s">
        <v>120</v>
      </c>
      <c r="D16" s="191">
        <v>2239000</v>
      </c>
      <c r="E16" s="192" t="s">
        <v>430</v>
      </c>
      <c r="F16" s="192" t="s">
        <v>430</v>
      </c>
      <c r="G16" s="191">
        <v>2239000</v>
      </c>
      <c r="H16" s="205"/>
      <c r="I16" s="192"/>
      <c r="J16" s="192"/>
      <c r="K16" s="193"/>
      <c r="L16" s="193"/>
      <c r="M16" s="193"/>
    </row>
    <row r="17" spans="1:13" s="204" customFormat="1" ht="55.5" customHeight="1">
      <c r="A17" s="212" t="s">
        <v>249</v>
      </c>
      <c r="B17" s="203">
        <v>85212</v>
      </c>
      <c r="C17" s="199" t="s">
        <v>325</v>
      </c>
      <c r="D17" s="210"/>
      <c r="E17" s="196"/>
      <c r="F17" s="196"/>
      <c r="G17" s="195"/>
      <c r="H17" s="195">
        <v>2239000</v>
      </c>
      <c r="I17" s="196" t="s">
        <v>498</v>
      </c>
      <c r="J17" s="196" t="s">
        <v>499</v>
      </c>
      <c r="K17" s="195">
        <v>2239000</v>
      </c>
      <c r="L17" s="195">
        <v>2239000</v>
      </c>
      <c r="M17" s="197">
        <v>0</v>
      </c>
    </row>
    <row r="18" spans="1:13" s="202" customFormat="1" ht="75.75" customHeight="1">
      <c r="A18" s="198" t="s">
        <v>249</v>
      </c>
      <c r="B18" s="198">
        <v>85213</v>
      </c>
      <c r="C18" s="190" t="s">
        <v>120</v>
      </c>
      <c r="D18" s="191">
        <v>12297</v>
      </c>
      <c r="E18" s="192" t="s">
        <v>430</v>
      </c>
      <c r="F18" s="192" t="s">
        <v>430</v>
      </c>
      <c r="G18" s="191">
        <v>12297</v>
      </c>
      <c r="H18" s="205"/>
      <c r="I18" s="192"/>
      <c r="J18" s="192"/>
      <c r="K18" s="193"/>
      <c r="L18" s="193"/>
      <c r="M18" s="193"/>
    </row>
    <row r="19" spans="1:13" s="204" customFormat="1" ht="90" customHeight="1">
      <c r="A19" s="198" t="s">
        <v>249</v>
      </c>
      <c r="B19" s="203">
        <v>85213</v>
      </c>
      <c r="C19" s="206" t="s">
        <v>326</v>
      </c>
      <c r="D19" s="205"/>
      <c r="E19" s="196"/>
      <c r="F19" s="196"/>
      <c r="G19" s="195"/>
      <c r="H19" s="195">
        <v>12297</v>
      </c>
      <c r="I19" s="196" t="s">
        <v>430</v>
      </c>
      <c r="J19" s="196" t="s">
        <v>430</v>
      </c>
      <c r="K19" s="195">
        <v>12297</v>
      </c>
      <c r="L19" s="195">
        <v>12297</v>
      </c>
      <c r="M19" s="197">
        <v>0</v>
      </c>
    </row>
    <row r="20" spans="1:13" s="202" customFormat="1" ht="74.25" customHeight="1">
      <c r="A20" s="198" t="s">
        <v>249</v>
      </c>
      <c r="B20" s="198">
        <v>85228</v>
      </c>
      <c r="C20" s="190" t="s">
        <v>120</v>
      </c>
      <c r="D20" s="205">
        <v>62500</v>
      </c>
      <c r="E20" s="192" t="s">
        <v>430</v>
      </c>
      <c r="F20" s="192" t="s">
        <v>430</v>
      </c>
      <c r="G20" s="205">
        <v>62500</v>
      </c>
      <c r="H20" s="100"/>
      <c r="I20" s="211"/>
      <c r="J20" s="194"/>
      <c r="K20" s="193"/>
      <c r="L20" s="193"/>
      <c r="M20" s="193"/>
    </row>
    <row r="21" spans="1:13" s="207" customFormat="1" ht="36.75" customHeight="1">
      <c r="A21" s="212" t="s">
        <v>249</v>
      </c>
      <c r="B21" s="203">
        <v>85228</v>
      </c>
      <c r="C21" s="206" t="s">
        <v>178</v>
      </c>
      <c r="D21" s="210"/>
      <c r="E21" s="196"/>
      <c r="F21" s="196"/>
      <c r="G21" s="197"/>
      <c r="H21" s="210">
        <v>62500</v>
      </c>
      <c r="I21" s="196" t="s">
        <v>430</v>
      </c>
      <c r="J21" s="196" t="s">
        <v>430</v>
      </c>
      <c r="K21" s="210">
        <v>62500</v>
      </c>
      <c r="L21" s="210">
        <v>62500</v>
      </c>
      <c r="M21" s="197">
        <v>0</v>
      </c>
    </row>
    <row r="22" spans="1:13" s="218" customFormat="1" ht="79.5" customHeight="1">
      <c r="A22" s="198" t="s">
        <v>249</v>
      </c>
      <c r="B22" s="217">
        <v>85295</v>
      </c>
      <c r="C22" s="190" t="s">
        <v>120</v>
      </c>
      <c r="D22" s="193">
        <v>33166</v>
      </c>
      <c r="E22" s="192" t="s">
        <v>430</v>
      </c>
      <c r="F22" s="192" t="s">
        <v>430</v>
      </c>
      <c r="G22" s="193">
        <v>33166</v>
      </c>
      <c r="H22" s="205"/>
      <c r="I22" s="192"/>
      <c r="J22" s="192"/>
      <c r="K22" s="205"/>
      <c r="L22" s="219" t="s">
        <v>444</v>
      </c>
      <c r="M22" s="193"/>
    </row>
    <row r="23" spans="1:13" s="207" customFormat="1" ht="36.75" customHeight="1">
      <c r="A23" s="212" t="s">
        <v>249</v>
      </c>
      <c r="B23" s="203">
        <v>85295</v>
      </c>
      <c r="C23" s="206" t="s">
        <v>179</v>
      </c>
      <c r="D23" s="210"/>
      <c r="E23" s="196"/>
      <c r="F23" s="196"/>
      <c r="G23" s="197"/>
      <c r="H23" s="210">
        <v>33166</v>
      </c>
      <c r="I23" s="196" t="s">
        <v>430</v>
      </c>
      <c r="J23" s="196" t="s">
        <v>430</v>
      </c>
      <c r="K23" s="210">
        <v>33166</v>
      </c>
      <c r="L23" s="210">
        <v>33166</v>
      </c>
      <c r="M23" s="197">
        <v>0</v>
      </c>
    </row>
    <row r="24" spans="1:13" ht="36" customHeight="1">
      <c r="A24" s="332" t="s">
        <v>441</v>
      </c>
      <c r="B24" s="333"/>
      <c r="C24" s="334"/>
      <c r="D24" s="220">
        <f>SUM(D10,D12,D14,D16,D18,D20,D22)</f>
        <v>2501758.27</v>
      </c>
      <c r="E24" s="301" t="s">
        <v>428</v>
      </c>
      <c r="F24" s="201" t="s">
        <v>430</v>
      </c>
      <c r="G24" s="220">
        <f>SUM(G10,G12,G14,G16,G18,G20,G22)</f>
        <v>2501758.27</v>
      </c>
      <c r="H24" s="220">
        <f>SUM(H11,H13,H15,H17,H19,H21,H23)</f>
        <v>2501758.27</v>
      </c>
      <c r="I24" s="301" t="s">
        <v>498</v>
      </c>
      <c r="J24" s="201" t="s">
        <v>499</v>
      </c>
      <c r="K24" s="220">
        <f>SUM(K11,K13,K15,K17,K19,K21,K23)</f>
        <v>2501758.27</v>
      </c>
      <c r="L24" s="220">
        <f>SUM(L11,L13,L15,L17,L19,L21,L23)</f>
        <v>2501758.27</v>
      </c>
      <c r="M24" s="220">
        <f>SUM(M11,M13,M15,M17,M19,M21,M23)</f>
        <v>0</v>
      </c>
    </row>
  </sheetData>
  <mergeCells count="14">
    <mergeCell ref="J7:J8"/>
    <mergeCell ref="K7:K8"/>
    <mergeCell ref="L7:M7"/>
    <mergeCell ref="A24:C24"/>
    <mergeCell ref="A5:M5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Q21"/>
  <sheetViews>
    <sheetView zoomScalePageLayoutView="0" workbookViewId="0" topLeftCell="A1">
      <selection activeCell="F4" sqref="F4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14.57421875" style="0" customWidth="1"/>
    <col min="6" max="6" width="15.8515625" style="0" customWidth="1"/>
    <col min="7" max="7" width="16.140625" style="0" customWidth="1"/>
    <col min="8" max="8" width="16.28125" style="0" customWidth="1"/>
    <col min="9" max="9" width="16.140625" style="0" customWidth="1"/>
  </cols>
  <sheetData>
    <row r="1" spans="5:8" ht="12.75">
      <c r="E1" s="234" t="s">
        <v>494</v>
      </c>
      <c r="F1" s="44"/>
      <c r="G1" s="3"/>
      <c r="H1" s="3"/>
    </row>
    <row r="2" spans="5:8" ht="12.75">
      <c r="E2" s="235" t="s">
        <v>471</v>
      </c>
      <c r="F2" s="44"/>
      <c r="G2" s="3"/>
      <c r="H2" s="3"/>
    </row>
    <row r="3" spans="5:8" ht="12.75">
      <c r="E3" s="234" t="s">
        <v>442</v>
      </c>
      <c r="F3" s="44"/>
      <c r="G3" s="3"/>
      <c r="H3" s="3"/>
    </row>
    <row r="4" spans="1:6" ht="77.25" customHeight="1">
      <c r="A4" s="326" t="s">
        <v>379</v>
      </c>
      <c r="B4" s="326"/>
      <c r="C4" s="326"/>
      <c r="D4" s="326"/>
      <c r="E4" s="326"/>
      <c r="F4" s="233"/>
    </row>
    <row r="5" spans="4:6" ht="19.5" customHeight="1">
      <c r="D5" s="3"/>
      <c r="E5" s="51"/>
      <c r="F5" s="51"/>
    </row>
    <row r="6" spans="1:8" ht="19.5" customHeight="1">
      <c r="A6" s="335" t="s">
        <v>27</v>
      </c>
      <c r="B6" s="335" t="s">
        <v>0</v>
      </c>
      <c r="C6" s="335" t="s">
        <v>4</v>
      </c>
      <c r="D6" s="336" t="s">
        <v>28</v>
      </c>
      <c r="E6" s="337" t="s">
        <v>460</v>
      </c>
      <c r="F6" s="312" t="s">
        <v>436</v>
      </c>
      <c r="G6" s="338" t="s">
        <v>437</v>
      </c>
      <c r="H6" s="337" t="s">
        <v>461</v>
      </c>
    </row>
    <row r="7" spans="1:8" ht="19.5" customHeight="1">
      <c r="A7" s="335"/>
      <c r="B7" s="335"/>
      <c r="C7" s="335"/>
      <c r="D7" s="336"/>
      <c r="E7" s="337"/>
      <c r="F7" s="313"/>
      <c r="G7" s="310"/>
      <c r="H7" s="337"/>
    </row>
    <row r="8" spans="1:8" ht="19.5" customHeight="1">
      <c r="A8" s="335"/>
      <c r="B8" s="335"/>
      <c r="C8" s="335"/>
      <c r="D8" s="336"/>
      <c r="E8" s="337"/>
      <c r="F8" s="314"/>
      <c r="G8" s="311"/>
      <c r="H8" s="337"/>
    </row>
    <row r="9" spans="1:8" ht="14.25" customHeight="1">
      <c r="A9" s="88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239">
        <v>7</v>
      </c>
      <c r="H9" s="239">
        <v>8</v>
      </c>
    </row>
    <row r="10" spans="1:8" s="75" customFormat="1" ht="41.25" customHeight="1">
      <c r="A10" s="315" t="s">
        <v>264</v>
      </c>
      <c r="B10" s="315"/>
      <c r="C10" s="315"/>
      <c r="D10" s="114" t="s">
        <v>265</v>
      </c>
      <c r="E10" s="244">
        <f>SUM(E11:E15)</f>
        <v>576525</v>
      </c>
      <c r="F10" s="240" t="s">
        <v>428</v>
      </c>
      <c r="G10" s="180" t="s">
        <v>472</v>
      </c>
      <c r="H10" s="244">
        <f>SUM(H11:H15)</f>
        <v>473489</v>
      </c>
    </row>
    <row r="11" spans="1:10" ht="29.25" customHeight="1">
      <c r="A11" s="97" t="s">
        <v>30</v>
      </c>
      <c r="B11" s="103">
        <v>150</v>
      </c>
      <c r="C11" s="103">
        <v>15011</v>
      </c>
      <c r="D11" s="105" t="s">
        <v>267</v>
      </c>
      <c r="E11" s="70">
        <v>3849</v>
      </c>
      <c r="F11" s="241" t="s">
        <v>428</v>
      </c>
      <c r="G11" s="183" t="s">
        <v>428</v>
      </c>
      <c r="H11" s="70">
        <v>3849</v>
      </c>
      <c r="I11" s="236" t="s">
        <v>386</v>
      </c>
      <c r="J11" s="17"/>
    </row>
    <row r="12" spans="1:10" ht="30" customHeight="1">
      <c r="A12" s="103" t="s">
        <v>32</v>
      </c>
      <c r="B12" s="103">
        <v>600</v>
      </c>
      <c r="C12" s="103">
        <v>60004</v>
      </c>
      <c r="D12" s="107" t="s">
        <v>268</v>
      </c>
      <c r="E12" s="70">
        <v>458000</v>
      </c>
      <c r="F12" s="241" t="s">
        <v>428</v>
      </c>
      <c r="G12" s="183" t="s">
        <v>428</v>
      </c>
      <c r="H12" s="70">
        <v>458000</v>
      </c>
      <c r="I12" s="237" t="s">
        <v>385</v>
      </c>
      <c r="J12" s="17"/>
    </row>
    <row r="13" spans="1:10" ht="36.75" customHeight="1">
      <c r="A13" s="103" t="s">
        <v>34</v>
      </c>
      <c r="B13" s="103">
        <v>600</v>
      </c>
      <c r="C13" s="103">
        <v>60014</v>
      </c>
      <c r="D13" s="107" t="s">
        <v>383</v>
      </c>
      <c r="E13" s="70">
        <v>103036</v>
      </c>
      <c r="F13" s="241" t="s">
        <v>428</v>
      </c>
      <c r="G13" s="183" t="s">
        <v>472</v>
      </c>
      <c r="H13" s="70">
        <v>0</v>
      </c>
      <c r="I13" s="236" t="s">
        <v>386</v>
      </c>
      <c r="J13" s="17"/>
    </row>
    <row r="14" spans="1:10" ht="39.75" customHeight="1">
      <c r="A14" s="97" t="s">
        <v>42</v>
      </c>
      <c r="B14" s="103">
        <v>750</v>
      </c>
      <c r="C14" s="103">
        <v>75095</v>
      </c>
      <c r="D14" s="105" t="s">
        <v>267</v>
      </c>
      <c r="E14" s="70">
        <v>11640</v>
      </c>
      <c r="F14" s="241" t="s">
        <v>428</v>
      </c>
      <c r="G14" s="183" t="s">
        <v>428</v>
      </c>
      <c r="H14" s="70">
        <v>11640</v>
      </c>
      <c r="I14" s="236" t="s">
        <v>384</v>
      </c>
      <c r="J14" s="17"/>
    </row>
    <row r="15" spans="1:10" ht="48.75" customHeight="1">
      <c r="A15" s="103"/>
      <c r="B15" s="103"/>
      <c r="C15" s="103"/>
      <c r="D15" s="107"/>
      <c r="E15" s="70"/>
      <c r="F15" s="241"/>
      <c r="G15" s="183"/>
      <c r="H15" s="70"/>
      <c r="I15" s="17"/>
      <c r="J15" s="17"/>
    </row>
    <row r="16" spans="1:10" s="75" customFormat="1" ht="41.25" customHeight="1">
      <c r="A16" s="315" t="s">
        <v>266</v>
      </c>
      <c r="B16" s="315"/>
      <c r="C16" s="315"/>
      <c r="D16" s="114" t="s">
        <v>71</v>
      </c>
      <c r="E16" s="244">
        <f>SUM(E17:E18)</f>
        <v>105000</v>
      </c>
      <c r="F16" s="240" t="s">
        <v>428</v>
      </c>
      <c r="G16" s="180" t="s">
        <v>428</v>
      </c>
      <c r="H16" s="244">
        <f>SUM(H17:H18)</f>
        <v>105000</v>
      </c>
      <c r="I16" s="238"/>
      <c r="J16" s="238"/>
    </row>
    <row r="17" spans="1:10" s="75" customFormat="1" ht="41.25" customHeight="1">
      <c r="A17" s="116" t="s">
        <v>30</v>
      </c>
      <c r="B17" s="116">
        <v>921</v>
      </c>
      <c r="C17" s="116">
        <v>92195</v>
      </c>
      <c r="D17" s="117" t="s">
        <v>278</v>
      </c>
      <c r="E17" s="72">
        <v>5000</v>
      </c>
      <c r="F17" s="241" t="s">
        <v>428</v>
      </c>
      <c r="G17" s="182" t="s">
        <v>428</v>
      </c>
      <c r="H17" s="72">
        <v>5000</v>
      </c>
      <c r="I17" s="237" t="s">
        <v>385</v>
      </c>
      <c r="J17" s="238"/>
    </row>
    <row r="18" spans="1:17" ht="69.75" customHeight="1">
      <c r="A18" s="103" t="s">
        <v>32</v>
      </c>
      <c r="B18" s="103">
        <v>926</v>
      </c>
      <c r="C18" s="103">
        <v>92605</v>
      </c>
      <c r="D18" s="105" t="s">
        <v>422</v>
      </c>
      <c r="E18" s="70">
        <v>100000</v>
      </c>
      <c r="F18" s="242" t="s">
        <v>428</v>
      </c>
      <c r="G18" s="183" t="s">
        <v>428</v>
      </c>
      <c r="H18" s="70">
        <v>100000</v>
      </c>
      <c r="I18" s="237" t="s">
        <v>385</v>
      </c>
      <c r="J18" s="67"/>
      <c r="K18" s="106"/>
      <c r="L18" s="106"/>
      <c r="M18" s="106"/>
      <c r="N18" s="106"/>
      <c r="O18" s="106"/>
      <c r="P18" s="106"/>
      <c r="Q18" s="106"/>
    </row>
    <row r="19" spans="1:8" s="101" customFormat="1" ht="30" customHeight="1">
      <c r="A19" s="335" t="s">
        <v>1</v>
      </c>
      <c r="B19" s="335"/>
      <c r="C19" s="335"/>
      <c r="D19" s="335"/>
      <c r="E19" s="115">
        <f>SUM(E10,E16)</f>
        <v>681525</v>
      </c>
      <c r="F19" s="245" t="s">
        <v>428</v>
      </c>
      <c r="G19" s="243" t="s">
        <v>472</v>
      </c>
      <c r="H19" s="115">
        <f>SUM(H10,H16)</f>
        <v>578489</v>
      </c>
    </row>
    <row r="21" ht="12.75">
      <c r="A21" s="9"/>
    </row>
  </sheetData>
  <sheetProtection/>
  <mergeCells count="12">
    <mergeCell ref="G6:G8"/>
    <mergeCell ref="H6:H8"/>
    <mergeCell ref="F6:F8"/>
    <mergeCell ref="A19:D19"/>
    <mergeCell ref="A10:C10"/>
    <mergeCell ref="A16:C16"/>
    <mergeCell ref="A4:E4"/>
    <mergeCell ref="A6:A8"/>
    <mergeCell ref="B6:B8"/>
    <mergeCell ref="C6:C8"/>
    <mergeCell ref="D6:D8"/>
    <mergeCell ref="E6:E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M63"/>
  <sheetViews>
    <sheetView zoomScaleSheetLayoutView="75" zoomScalePageLayoutView="0" workbookViewId="0" topLeftCell="A1">
      <selection activeCell="H8" sqref="H8:H10"/>
    </sheetView>
  </sheetViews>
  <sheetFormatPr defaultColWidth="9.140625" defaultRowHeight="12.75"/>
  <cols>
    <col min="1" max="1" width="3.7109375" style="3" customWidth="1"/>
    <col min="2" max="2" width="4.7109375" style="3" customWidth="1"/>
    <col min="3" max="3" width="6.28125" style="3" customWidth="1"/>
    <col min="4" max="4" width="15.421875" style="3" customWidth="1"/>
    <col min="5" max="5" width="12.00390625" style="3" customWidth="1"/>
    <col min="6" max="6" width="12.7109375" style="3" customWidth="1"/>
    <col min="7" max="7" width="11.421875" style="3" customWidth="1"/>
    <col min="8" max="8" width="12.57421875" style="3" customWidth="1"/>
    <col min="9" max="9" width="11.7109375" style="3" customWidth="1"/>
    <col min="10" max="10" width="14.421875" style="3" customWidth="1"/>
    <col min="11" max="11" width="13.8515625" style="3" customWidth="1"/>
    <col min="12" max="12" width="12.28125" style="3" customWidth="1"/>
    <col min="13" max="13" width="3.421875" style="3" hidden="1" customWidth="1"/>
    <col min="14" max="16384" width="9.140625" style="3" customWidth="1"/>
  </cols>
  <sheetData>
    <row r="1" spans="7:8" ht="12.75">
      <c r="G1" s="234" t="s">
        <v>495</v>
      </c>
      <c r="H1" s="44"/>
    </row>
    <row r="2" spans="7:8" ht="12.75">
      <c r="G2" s="235" t="s">
        <v>471</v>
      </c>
      <c r="H2" s="44"/>
    </row>
    <row r="3" spans="7:8" ht="11.25" customHeight="1">
      <c r="G3" s="234" t="s">
        <v>442</v>
      </c>
      <c r="H3" s="44"/>
    </row>
    <row r="4" spans="1:12" ht="39" customHeight="1">
      <c r="A4" s="344" t="s">
        <v>421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49"/>
    </row>
    <row r="5" spans="1:12" ht="10.5" customHeight="1">
      <c r="A5" s="49"/>
      <c r="B5" s="49"/>
      <c r="C5" s="49"/>
      <c r="D5" s="49"/>
      <c r="E5" s="49"/>
      <c r="F5" s="49"/>
      <c r="G5" s="49"/>
      <c r="H5" s="49"/>
      <c r="I5" s="49"/>
      <c r="J5" s="49"/>
      <c r="K5" s="47"/>
      <c r="L5" s="47"/>
    </row>
    <row r="6" spans="1:12" s="62" customFormat="1" ht="19.5" customHeight="1">
      <c r="A6" s="345" t="s">
        <v>27</v>
      </c>
      <c r="B6" s="345" t="s">
        <v>0</v>
      </c>
      <c r="C6" s="345" t="s">
        <v>91</v>
      </c>
      <c r="D6" s="304" t="s">
        <v>108</v>
      </c>
      <c r="E6" s="304" t="s">
        <v>92</v>
      </c>
      <c r="F6" s="304" t="s">
        <v>93</v>
      </c>
      <c r="G6" s="304"/>
      <c r="H6" s="304"/>
      <c r="I6" s="304"/>
      <c r="J6" s="304"/>
      <c r="K6" s="304" t="s">
        <v>94</v>
      </c>
      <c r="L6" s="304" t="s">
        <v>469</v>
      </c>
    </row>
    <row r="7" spans="1:12" s="62" customFormat="1" ht="19.5" customHeight="1">
      <c r="A7" s="345"/>
      <c r="B7" s="345"/>
      <c r="C7" s="345"/>
      <c r="D7" s="304"/>
      <c r="E7" s="304"/>
      <c r="F7" s="304" t="s">
        <v>381</v>
      </c>
      <c r="G7" s="304" t="s">
        <v>95</v>
      </c>
      <c r="H7" s="304"/>
      <c r="I7" s="304"/>
      <c r="J7" s="304"/>
      <c r="K7" s="304"/>
      <c r="L7" s="304"/>
    </row>
    <row r="8" spans="1:12" s="62" customFormat="1" ht="29.25" customHeight="1">
      <c r="A8" s="345"/>
      <c r="B8" s="345"/>
      <c r="C8" s="345"/>
      <c r="D8" s="304"/>
      <c r="E8" s="304"/>
      <c r="F8" s="304"/>
      <c r="G8" s="304" t="s">
        <v>96</v>
      </c>
      <c r="H8" s="304" t="s">
        <v>97</v>
      </c>
      <c r="I8" s="304" t="s">
        <v>98</v>
      </c>
      <c r="J8" s="304" t="s">
        <v>99</v>
      </c>
      <c r="K8" s="304"/>
      <c r="L8" s="304"/>
    </row>
    <row r="9" spans="1:12" s="62" customFormat="1" ht="19.5" customHeight="1">
      <c r="A9" s="345"/>
      <c r="B9" s="345"/>
      <c r="C9" s="345"/>
      <c r="D9" s="304"/>
      <c r="E9" s="304"/>
      <c r="F9" s="304"/>
      <c r="G9" s="304"/>
      <c r="H9" s="304"/>
      <c r="I9" s="304"/>
      <c r="J9" s="304"/>
      <c r="K9" s="304"/>
      <c r="L9" s="304"/>
    </row>
    <row r="10" spans="1:12" s="62" customFormat="1" ht="19.5" customHeight="1">
      <c r="A10" s="345"/>
      <c r="B10" s="345"/>
      <c r="C10" s="345"/>
      <c r="D10" s="304"/>
      <c r="E10" s="304"/>
      <c r="F10" s="304"/>
      <c r="G10" s="304"/>
      <c r="H10" s="304"/>
      <c r="I10" s="304"/>
      <c r="J10" s="304"/>
      <c r="K10" s="304"/>
      <c r="L10" s="304"/>
    </row>
    <row r="11" spans="1:12" s="267" customFormat="1" ht="22.5" customHeight="1">
      <c r="A11" s="88">
        <v>1</v>
      </c>
      <c r="B11" s="88">
        <v>2</v>
      </c>
      <c r="C11" s="88">
        <v>3</v>
      </c>
      <c r="D11" s="88">
        <v>5</v>
      </c>
      <c r="E11" s="88">
        <v>6</v>
      </c>
      <c r="F11" s="88">
        <v>7</v>
      </c>
      <c r="G11" s="88">
        <v>8</v>
      </c>
      <c r="H11" s="88">
        <v>9</v>
      </c>
      <c r="I11" s="88">
        <v>10</v>
      </c>
      <c r="J11" s="88">
        <v>11</v>
      </c>
      <c r="K11" s="88">
        <v>12</v>
      </c>
      <c r="L11" s="88">
        <v>13</v>
      </c>
    </row>
    <row r="12" spans="1:12" ht="57" customHeight="1">
      <c r="A12" s="203" t="s">
        <v>30</v>
      </c>
      <c r="B12" s="248" t="s">
        <v>114</v>
      </c>
      <c r="C12" s="248" t="s">
        <v>196</v>
      </c>
      <c r="D12" s="249" t="s">
        <v>389</v>
      </c>
      <c r="E12" s="250">
        <f>SUM(F12)</f>
        <v>40000</v>
      </c>
      <c r="F12" s="250">
        <f>SUM(G12:H12,J12)</f>
        <v>40000</v>
      </c>
      <c r="G12" s="250">
        <v>40000</v>
      </c>
      <c r="H12" s="250"/>
      <c r="I12" s="112" t="s">
        <v>100</v>
      </c>
      <c r="J12" s="250"/>
      <c r="K12" s="251" t="s">
        <v>250</v>
      </c>
      <c r="L12" s="273"/>
    </row>
    <row r="13" spans="1:12" ht="51.75" customHeight="1">
      <c r="A13" s="203" t="s">
        <v>32</v>
      </c>
      <c r="B13" s="248" t="s">
        <v>249</v>
      </c>
      <c r="C13" s="248" t="s">
        <v>249</v>
      </c>
      <c r="D13" s="249" t="s">
        <v>390</v>
      </c>
      <c r="E13" s="250">
        <f aca="true" t="shared" si="0" ref="E13:E55">SUM(F13)</f>
        <v>40000</v>
      </c>
      <c r="F13" s="250">
        <f aca="true" t="shared" si="1" ref="F13:F55">SUM(G13:H13,J13)</f>
        <v>40000</v>
      </c>
      <c r="G13" s="250">
        <v>40000</v>
      </c>
      <c r="H13" s="250"/>
      <c r="I13" s="112" t="s">
        <v>100</v>
      </c>
      <c r="J13" s="250"/>
      <c r="K13" s="251" t="s">
        <v>250</v>
      </c>
      <c r="L13" s="273"/>
    </row>
    <row r="14" spans="1:12" ht="55.5" customHeight="1">
      <c r="A14" s="203" t="s">
        <v>34</v>
      </c>
      <c r="B14" s="248" t="s">
        <v>249</v>
      </c>
      <c r="C14" s="248" t="s">
        <v>249</v>
      </c>
      <c r="D14" s="249" t="s">
        <v>391</v>
      </c>
      <c r="E14" s="250">
        <f t="shared" si="0"/>
        <v>60000</v>
      </c>
      <c r="F14" s="250">
        <f t="shared" si="1"/>
        <v>60000</v>
      </c>
      <c r="G14" s="250">
        <v>60000</v>
      </c>
      <c r="H14" s="250"/>
      <c r="I14" s="112" t="s">
        <v>100</v>
      </c>
      <c r="J14" s="250"/>
      <c r="K14" s="251" t="s">
        <v>250</v>
      </c>
      <c r="L14" s="273"/>
    </row>
    <row r="15" spans="1:12" ht="50.25" customHeight="1">
      <c r="A15" s="203" t="s">
        <v>42</v>
      </c>
      <c r="B15" s="248" t="s">
        <v>249</v>
      </c>
      <c r="C15" s="248" t="s">
        <v>249</v>
      </c>
      <c r="D15" s="249" t="s">
        <v>392</v>
      </c>
      <c r="E15" s="250">
        <f t="shared" si="0"/>
        <v>50000</v>
      </c>
      <c r="F15" s="250">
        <f t="shared" si="1"/>
        <v>50000</v>
      </c>
      <c r="G15" s="250">
        <v>50000</v>
      </c>
      <c r="H15" s="250"/>
      <c r="I15" s="112" t="s">
        <v>100</v>
      </c>
      <c r="J15" s="250"/>
      <c r="K15" s="251" t="s">
        <v>250</v>
      </c>
      <c r="L15" s="273"/>
    </row>
    <row r="16" spans="1:12" ht="56.25" customHeight="1">
      <c r="A16" s="203" t="s">
        <v>45</v>
      </c>
      <c r="B16" s="248" t="s">
        <v>249</v>
      </c>
      <c r="C16" s="248" t="s">
        <v>249</v>
      </c>
      <c r="D16" s="249" t="s">
        <v>393</v>
      </c>
      <c r="E16" s="250">
        <f t="shared" si="0"/>
        <v>45634</v>
      </c>
      <c r="F16" s="250">
        <f t="shared" si="1"/>
        <v>45634</v>
      </c>
      <c r="G16" s="250">
        <v>45634</v>
      </c>
      <c r="H16" s="250"/>
      <c r="I16" s="112" t="s">
        <v>100</v>
      </c>
      <c r="J16" s="250"/>
      <c r="K16" s="251" t="s">
        <v>250</v>
      </c>
      <c r="L16" s="273"/>
    </row>
    <row r="17" spans="1:12" ht="57.75" customHeight="1">
      <c r="A17" s="203" t="s">
        <v>48</v>
      </c>
      <c r="B17" s="248" t="s">
        <v>249</v>
      </c>
      <c r="C17" s="248" t="s">
        <v>249</v>
      </c>
      <c r="D17" s="249" t="s">
        <v>394</v>
      </c>
      <c r="E17" s="250">
        <f t="shared" si="0"/>
        <v>60000</v>
      </c>
      <c r="F17" s="250">
        <f t="shared" si="1"/>
        <v>60000</v>
      </c>
      <c r="G17" s="250">
        <v>60000</v>
      </c>
      <c r="H17" s="250"/>
      <c r="I17" s="112" t="s">
        <v>100</v>
      </c>
      <c r="J17" s="250"/>
      <c r="K17" s="251" t="s">
        <v>250</v>
      </c>
      <c r="L17" s="273"/>
    </row>
    <row r="18" spans="1:12" ht="54.75" customHeight="1">
      <c r="A18" s="203" t="s">
        <v>51</v>
      </c>
      <c r="B18" s="248" t="s">
        <v>249</v>
      </c>
      <c r="C18" s="248" t="s">
        <v>249</v>
      </c>
      <c r="D18" s="249" t="s">
        <v>395</v>
      </c>
      <c r="E18" s="250">
        <f t="shared" si="0"/>
        <v>10000</v>
      </c>
      <c r="F18" s="250">
        <f t="shared" si="1"/>
        <v>10000</v>
      </c>
      <c r="G18" s="250">
        <v>10000</v>
      </c>
      <c r="H18" s="250"/>
      <c r="I18" s="112" t="s">
        <v>100</v>
      </c>
      <c r="J18" s="250"/>
      <c r="K18" s="251" t="s">
        <v>250</v>
      </c>
      <c r="L18" s="273"/>
    </row>
    <row r="19" spans="1:12" ht="50.25" customHeight="1">
      <c r="A19" s="203" t="s">
        <v>54</v>
      </c>
      <c r="B19" s="248" t="s">
        <v>249</v>
      </c>
      <c r="C19" s="248" t="s">
        <v>249</v>
      </c>
      <c r="D19" s="249" t="s">
        <v>396</v>
      </c>
      <c r="E19" s="250">
        <f t="shared" si="0"/>
        <v>10000</v>
      </c>
      <c r="F19" s="250">
        <f t="shared" si="1"/>
        <v>10000</v>
      </c>
      <c r="G19" s="250">
        <v>10000</v>
      </c>
      <c r="H19" s="250"/>
      <c r="I19" s="112" t="s">
        <v>100</v>
      </c>
      <c r="J19" s="250"/>
      <c r="K19" s="251" t="s">
        <v>250</v>
      </c>
      <c r="L19" s="273"/>
    </row>
    <row r="20" spans="1:12" s="109" customFormat="1" ht="50.25" customHeight="1">
      <c r="A20" s="307" t="s">
        <v>252</v>
      </c>
      <c r="B20" s="308"/>
      <c r="C20" s="308"/>
      <c r="D20" s="308"/>
      <c r="E20" s="252">
        <f t="shared" si="0"/>
        <v>315634</v>
      </c>
      <c r="F20" s="252">
        <f>SUM(G20:H20,I20,J20)</f>
        <v>315634</v>
      </c>
      <c r="G20" s="252">
        <f>SUM(G12:G19)</f>
        <v>315634</v>
      </c>
      <c r="H20" s="252">
        <f>SUM(H12:H19)</f>
        <v>0</v>
      </c>
      <c r="I20" s="113"/>
      <c r="J20" s="252">
        <f>SUM(J12:J19)</f>
        <v>0</v>
      </c>
      <c r="K20" s="253"/>
      <c r="L20" s="274"/>
    </row>
    <row r="21" spans="1:12" ht="50.25" customHeight="1">
      <c r="A21" s="203" t="s">
        <v>210</v>
      </c>
      <c r="B21" s="248" t="s">
        <v>133</v>
      </c>
      <c r="C21" s="248" t="s">
        <v>137</v>
      </c>
      <c r="D21" s="249" t="s">
        <v>397</v>
      </c>
      <c r="E21" s="250">
        <f t="shared" si="0"/>
        <v>40000</v>
      </c>
      <c r="F21" s="250">
        <f t="shared" si="1"/>
        <v>40000</v>
      </c>
      <c r="G21" s="250">
        <v>40000</v>
      </c>
      <c r="H21" s="250"/>
      <c r="I21" s="112" t="s">
        <v>100</v>
      </c>
      <c r="J21" s="250"/>
      <c r="K21" s="251" t="s">
        <v>250</v>
      </c>
      <c r="L21" s="273"/>
    </row>
    <row r="22" spans="1:12" ht="74.25" customHeight="1">
      <c r="A22" s="203" t="s">
        <v>211</v>
      </c>
      <c r="B22" s="248" t="s">
        <v>249</v>
      </c>
      <c r="C22" s="248" t="s">
        <v>249</v>
      </c>
      <c r="D22" s="249" t="s">
        <v>398</v>
      </c>
      <c r="E22" s="250">
        <f t="shared" si="0"/>
        <v>40000</v>
      </c>
      <c r="F22" s="250">
        <f t="shared" si="1"/>
        <v>40000</v>
      </c>
      <c r="G22" s="250">
        <v>40000</v>
      </c>
      <c r="H22" s="250"/>
      <c r="I22" s="112" t="s">
        <v>100</v>
      </c>
      <c r="J22" s="250"/>
      <c r="K22" s="251" t="s">
        <v>250</v>
      </c>
      <c r="L22" s="273"/>
    </row>
    <row r="23" spans="1:12" ht="75.75" customHeight="1">
      <c r="A23" s="203" t="s">
        <v>212</v>
      </c>
      <c r="B23" s="248" t="s">
        <v>249</v>
      </c>
      <c r="C23" s="248" t="s">
        <v>249</v>
      </c>
      <c r="D23" s="249" t="s">
        <v>399</v>
      </c>
      <c r="E23" s="250">
        <f t="shared" si="0"/>
        <v>120000</v>
      </c>
      <c r="F23" s="250">
        <f t="shared" si="1"/>
        <v>120000</v>
      </c>
      <c r="G23" s="250">
        <v>0</v>
      </c>
      <c r="H23" s="250">
        <v>120000</v>
      </c>
      <c r="I23" s="112" t="s">
        <v>100</v>
      </c>
      <c r="J23" s="250"/>
      <c r="K23" s="251" t="s">
        <v>250</v>
      </c>
      <c r="L23" s="273"/>
    </row>
    <row r="24" spans="1:12" ht="57.75" customHeight="1">
      <c r="A24" s="203" t="s">
        <v>213</v>
      </c>
      <c r="B24" s="248" t="s">
        <v>249</v>
      </c>
      <c r="C24" s="248" t="s">
        <v>249</v>
      </c>
      <c r="D24" s="249" t="s">
        <v>400</v>
      </c>
      <c r="E24" s="250">
        <f t="shared" si="0"/>
        <v>80000</v>
      </c>
      <c r="F24" s="250">
        <f t="shared" si="1"/>
        <v>80000</v>
      </c>
      <c r="G24" s="250">
        <v>80000</v>
      </c>
      <c r="H24" s="250"/>
      <c r="I24" s="112" t="s">
        <v>100</v>
      </c>
      <c r="J24" s="250"/>
      <c r="K24" s="251" t="s">
        <v>250</v>
      </c>
      <c r="L24" s="273"/>
    </row>
    <row r="25" spans="1:12" ht="63" customHeight="1">
      <c r="A25" s="203" t="s">
        <v>214</v>
      </c>
      <c r="B25" s="248" t="s">
        <v>249</v>
      </c>
      <c r="C25" s="248" t="s">
        <v>249</v>
      </c>
      <c r="D25" s="249" t="s">
        <v>401</v>
      </c>
      <c r="E25" s="250">
        <f t="shared" si="0"/>
        <v>120000</v>
      </c>
      <c r="F25" s="250">
        <f t="shared" si="1"/>
        <v>120000</v>
      </c>
      <c r="G25" s="250">
        <v>0</v>
      </c>
      <c r="H25" s="250">
        <v>120000</v>
      </c>
      <c r="I25" s="112" t="s">
        <v>100</v>
      </c>
      <c r="J25" s="250"/>
      <c r="K25" s="251" t="s">
        <v>250</v>
      </c>
      <c r="L25" s="273"/>
    </row>
    <row r="26" spans="1:12" ht="53.25" customHeight="1">
      <c r="A26" s="203" t="s">
        <v>217</v>
      </c>
      <c r="B26" s="248" t="s">
        <v>249</v>
      </c>
      <c r="C26" s="248" t="s">
        <v>249</v>
      </c>
      <c r="D26" s="249" t="s">
        <v>402</v>
      </c>
      <c r="E26" s="250">
        <f t="shared" si="0"/>
        <v>120000</v>
      </c>
      <c r="F26" s="250">
        <f t="shared" si="1"/>
        <v>120000</v>
      </c>
      <c r="G26" s="250">
        <v>0</v>
      </c>
      <c r="H26" s="250">
        <v>120000</v>
      </c>
      <c r="I26" s="112" t="s">
        <v>100</v>
      </c>
      <c r="J26" s="250"/>
      <c r="K26" s="251" t="s">
        <v>250</v>
      </c>
      <c r="L26" s="273"/>
    </row>
    <row r="27" spans="1:12" ht="58.5" customHeight="1">
      <c r="A27" s="254" t="s">
        <v>218</v>
      </c>
      <c r="B27" s="255" t="s">
        <v>249</v>
      </c>
      <c r="C27" s="255" t="s">
        <v>249</v>
      </c>
      <c r="D27" s="249" t="s">
        <v>403</v>
      </c>
      <c r="E27" s="256">
        <f t="shared" si="0"/>
        <v>120000</v>
      </c>
      <c r="F27" s="256">
        <f t="shared" si="1"/>
        <v>120000</v>
      </c>
      <c r="G27" s="256">
        <v>0</v>
      </c>
      <c r="H27" s="256">
        <v>120000</v>
      </c>
      <c r="I27" s="133" t="s">
        <v>100</v>
      </c>
      <c r="J27" s="256"/>
      <c r="K27" s="251" t="s">
        <v>250</v>
      </c>
      <c r="L27" s="273"/>
    </row>
    <row r="28" spans="1:13" s="18" customFormat="1" ht="57.75" customHeight="1">
      <c r="A28" s="203" t="s">
        <v>219</v>
      </c>
      <c r="B28" s="248" t="s">
        <v>249</v>
      </c>
      <c r="C28" s="248" t="s">
        <v>249</v>
      </c>
      <c r="D28" s="249" t="s">
        <v>404</v>
      </c>
      <c r="E28" s="250">
        <f t="shared" si="0"/>
        <v>150000</v>
      </c>
      <c r="F28" s="250">
        <f t="shared" si="1"/>
        <v>150000</v>
      </c>
      <c r="G28" s="250">
        <v>0</v>
      </c>
      <c r="H28" s="250">
        <v>150000</v>
      </c>
      <c r="I28" s="112" t="s">
        <v>100</v>
      </c>
      <c r="J28" s="250"/>
      <c r="K28" s="251" t="s">
        <v>250</v>
      </c>
      <c r="L28" s="273"/>
      <c r="M28" s="246"/>
    </row>
    <row r="29" spans="1:12" s="42" customFormat="1" ht="58.5" customHeight="1">
      <c r="A29" s="212" t="s">
        <v>220</v>
      </c>
      <c r="B29" s="212" t="s">
        <v>249</v>
      </c>
      <c r="C29" s="212" t="s">
        <v>249</v>
      </c>
      <c r="D29" s="249" t="s">
        <v>405</v>
      </c>
      <c r="E29" s="250">
        <f>SUM(F29)</f>
        <v>100000</v>
      </c>
      <c r="F29" s="250">
        <f>SUM(G29:H29,J29)</f>
        <v>100000</v>
      </c>
      <c r="G29" s="257">
        <v>49992</v>
      </c>
      <c r="H29" s="258">
        <v>50008</v>
      </c>
      <c r="I29" s="112" t="s">
        <v>100</v>
      </c>
      <c r="J29" s="258"/>
      <c r="K29" s="251" t="s">
        <v>250</v>
      </c>
      <c r="L29" s="273"/>
    </row>
    <row r="30" spans="1:12" s="42" customFormat="1" ht="81.75" customHeight="1">
      <c r="A30" s="212" t="s">
        <v>221</v>
      </c>
      <c r="B30" s="212" t="s">
        <v>249</v>
      </c>
      <c r="C30" s="212" t="s">
        <v>249</v>
      </c>
      <c r="D30" s="112" t="s">
        <v>406</v>
      </c>
      <c r="E30" s="250">
        <f>SUM(F30)</f>
        <v>12000</v>
      </c>
      <c r="F30" s="250">
        <f>SUM(G30:H30,J30)</f>
        <v>12000</v>
      </c>
      <c r="G30" s="257">
        <v>12000</v>
      </c>
      <c r="H30" s="258"/>
      <c r="I30" s="112" t="s">
        <v>100</v>
      </c>
      <c r="J30" s="258"/>
      <c r="K30" s="259" t="s">
        <v>250</v>
      </c>
      <c r="L30" s="275"/>
    </row>
    <row r="31" spans="1:12" s="42" customFormat="1" ht="60.75" customHeight="1">
      <c r="A31" s="212" t="s">
        <v>222</v>
      </c>
      <c r="B31" s="212" t="s">
        <v>249</v>
      </c>
      <c r="C31" s="212" t="s">
        <v>249</v>
      </c>
      <c r="D31" s="112" t="s">
        <v>407</v>
      </c>
      <c r="E31" s="250">
        <f>SUM(F31)</f>
        <v>6000</v>
      </c>
      <c r="F31" s="250">
        <f>SUM(G31:H31,J31)</f>
        <v>6000</v>
      </c>
      <c r="G31" s="257">
        <v>6000</v>
      </c>
      <c r="H31" s="258"/>
      <c r="I31" s="112" t="s">
        <v>100</v>
      </c>
      <c r="J31" s="258"/>
      <c r="K31" s="259" t="s">
        <v>250</v>
      </c>
      <c r="L31" s="275"/>
    </row>
    <row r="32" spans="1:12" s="42" customFormat="1" ht="60.75" customHeight="1">
      <c r="A32" s="305" t="s">
        <v>462</v>
      </c>
      <c r="B32" s="339"/>
      <c r="C32" s="339"/>
      <c r="D32" s="340"/>
      <c r="E32" s="260">
        <f>SUM(F32)</f>
        <v>908000</v>
      </c>
      <c r="F32" s="260">
        <f>SUM(G32:H32,I32,J32)</f>
        <v>908000</v>
      </c>
      <c r="G32" s="261">
        <f>SUM(G21:G31)</f>
        <v>227992</v>
      </c>
      <c r="H32" s="261">
        <f>SUM(H21:H31)</f>
        <v>680008</v>
      </c>
      <c r="I32" s="247"/>
      <c r="J32" s="262"/>
      <c r="K32" s="259"/>
      <c r="L32" s="275"/>
    </row>
    <row r="33" spans="1:12" s="299" customFormat="1" ht="121.5" customHeight="1">
      <c r="A33" s="293" t="s">
        <v>223</v>
      </c>
      <c r="B33" s="283" t="s">
        <v>249</v>
      </c>
      <c r="C33" s="283">
        <v>60095</v>
      </c>
      <c r="D33" s="294" t="s">
        <v>463</v>
      </c>
      <c r="E33" s="287">
        <f>SUM(F33)</f>
        <v>50000</v>
      </c>
      <c r="F33" s="287">
        <f>SUM(G33:H33,J33)</f>
        <v>50000</v>
      </c>
      <c r="G33" s="295">
        <v>50000</v>
      </c>
      <c r="H33" s="296"/>
      <c r="I33" s="288" t="s">
        <v>100</v>
      </c>
      <c r="J33" s="296"/>
      <c r="K33" s="297" t="s">
        <v>250</v>
      </c>
      <c r="L33" s="298"/>
    </row>
    <row r="34" spans="1:12" s="109" customFormat="1" ht="39" customHeight="1">
      <c r="A34" s="309" t="s">
        <v>251</v>
      </c>
      <c r="B34" s="302"/>
      <c r="C34" s="302"/>
      <c r="D34" s="303"/>
      <c r="E34" s="263">
        <f t="shared" si="0"/>
        <v>958000</v>
      </c>
      <c r="F34" s="263">
        <f>SUM(G34:H34,I34,J34)</f>
        <v>958000</v>
      </c>
      <c r="G34" s="263">
        <f>SUM(G32,G33)</f>
        <v>277992</v>
      </c>
      <c r="H34" s="263">
        <f>SUM(H21:H29)</f>
        <v>680008</v>
      </c>
      <c r="I34" s="134"/>
      <c r="J34" s="263">
        <f>SUM(J21:J28)</f>
        <v>0</v>
      </c>
      <c r="K34" s="253"/>
      <c r="L34" s="274"/>
    </row>
    <row r="35" spans="1:12" ht="60.75" customHeight="1">
      <c r="A35" s="254" t="s">
        <v>228</v>
      </c>
      <c r="B35" s="255" t="s">
        <v>118</v>
      </c>
      <c r="C35" s="255" t="s">
        <v>198</v>
      </c>
      <c r="D35" s="268" t="s">
        <v>408</v>
      </c>
      <c r="E35" s="256">
        <f t="shared" si="0"/>
        <v>10000</v>
      </c>
      <c r="F35" s="256">
        <f t="shared" si="1"/>
        <v>10000</v>
      </c>
      <c r="G35" s="256">
        <v>10000</v>
      </c>
      <c r="H35" s="256"/>
      <c r="I35" s="133" t="s">
        <v>100</v>
      </c>
      <c r="J35" s="256"/>
      <c r="K35" s="269" t="s">
        <v>250</v>
      </c>
      <c r="L35" s="276"/>
    </row>
    <row r="36" spans="1:12" s="291" customFormat="1" ht="60.75" customHeight="1">
      <c r="A36" s="283" t="s">
        <v>231</v>
      </c>
      <c r="B36" s="284" t="s">
        <v>249</v>
      </c>
      <c r="C36" s="284" t="s">
        <v>249</v>
      </c>
      <c r="D36" s="285" t="s">
        <v>464</v>
      </c>
      <c r="E36" s="286">
        <f t="shared" si="0"/>
        <v>21000</v>
      </c>
      <c r="F36" s="286">
        <f t="shared" si="1"/>
        <v>21000</v>
      </c>
      <c r="G36" s="287">
        <v>21000</v>
      </c>
      <c r="H36" s="287"/>
      <c r="I36" s="288" t="s">
        <v>100</v>
      </c>
      <c r="J36" s="287"/>
      <c r="K36" s="289" t="s">
        <v>250</v>
      </c>
      <c r="L36" s="290"/>
    </row>
    <row r="37" spans="1:12" s="291" customFormat="1" ht="60.75" customHeight="1">
      <c r="A37" s="283" t="s">
        <v>232</v>
      </c>
      <c r="B37" s="284" t="s">
        <v>249</v>
      </c>
      <c r="C37" s="284" t="s">
        <v>249</v>
      </c>
      <c r="D37" s="285" t="s">
        <v>465</v>
      </c>
      <c r="E37" s="286">
        <f t="shared" si="0"/>
        <v>20000</v>
      </c>
      <c r="F37" s="286">
        <f t="shared" si="1"/>
        <v>20000</v>
      </c>
      <c r="G37" s="287">
        <v>20000</v>
      </c>
      <c r="H37" s="287"/>
      <c r="I37" s="288" t="s">
        <v>100</v>
      </c>
      <c r="J37" s="287"/>
      <c r="K37" s="289" t="s">
        <v>250</v>
      </c>
      <c r="L37" s="290"/>
    </row>
    <row r="38" spans="1:12" s="109" customFormat="1" ht="45" customHeight="1">
      <c r="A38" s="307" t="s">
        <v>254</v>
      </c>
      <c r="B38" s="307"/>
      <c r="C38" s="307"/>
      <c r="D38" s="307"/>
      <c r="E38" s="252">
        <f t="shared" si="0"/>
        <v>51000</v>
      </c>
      <c r="F38" s="252">
        <f>SUM(G38:H38,I38,J38)</f>
        <v>51000</v>
      </c>
      <c r="G38" s="252">
        <f>SUM(G35:G37)</f>
        <v>51000</v>
      </c>
      <c r="H38" s="252">
        <f>SUM(H35)</f>
        <v>0</v>
      </c>
      <c r="I38" s="113"/>
      <c r="J38" s="252">
        <f>SUM(J35)</f>
        <v>0</v>
      </c>
      <c r="K38" s="253"/>
      <c r="L38" s="277"/>
    </row>
    <row r="39" spans="1:12" ht="66" customHeight="1">
      <c r="A39" s="203" t="s">
        <v>233</v>
      </c>
      <c r="B39" s="203">
        <v>754</v>
      </c>
      <c r="C39" s="203">
        <v>75412</v>
      </c>
      <c r="D39" s="249" t="s">
        <v>409</v>
      </c>
      <c r="E39" s="250">
        <f t="shared" si="0"/>
        <v>22500</v>
      </c>
      <c r="F39" s="250">
        <f t="shared" si="1"/>
        <v>22500</v>
      </c>
      <c r="G39" s="250">
        <v>22500</v>
      </c>
      <c r="H39" s="250"/>
      <c r="I39" s="112" t="s">
        <v>100</v>
      </c>
      <c r="J39" s="250"/>
      <c r="K39" s="251" t="s">
        <v>250</v>
      </c>
      <c r="L39" s="273"/>
    </row>
    <row r="40" spans="1:12" s="109" customFormat="1" ht="43.5" customHeight="1">
      <c r="A40" s="307" t="s">
        <v>253</v>
      </c>
      <c r="B40" s="308"/>
      <c r="C40" s="308"/>
      <c r="D40" s="308"/>
      <c r="E40" s="252">
        <f t="shared" si="0"/>
        <v>22500</v>
      </c>
      <c r="F40" s="252">
        <f t="shared" si="1"/>
        <v>22500</v>
      </c>
      <c r="G40" s="252">
        <f>SUM(G39:G39)</f>
        <v>22500</v>
      </c>
      <c r="H40" s="252">
        <f>SUM(H39:H39)</f>
        <v>0</v>
      </c>
      <c r="I40" s="113"/>
      <c r="J40" s="252">
        <f>SUM(J39:J39)</f>
        <v>0</v>
      </c>
      <c r="K40" s="253"/>
      <c r="L40" s="274"/>
    </row>
    <row r="41" spans="1:12" s="292" customFormat="1" ht="147.75" customHeight="1">
      <c r="A41" s="270" t="s">
        <v>234</v>
      </c>
      <c r="B41" s="278" t="s">
        <v>157</v>
      </c>
      <c r="C41" s="278" t="s">
        <v>270</v>
      </c>
      <c r="D41" s="279" t="s">
        <v>467</v>
      </c>
      <c r="E41" s="271">
        <f t="shared" si="0"/>
        <v>60400</v>
      </c>
      <c r="F41" s="271">
        <f t="shared" si="1"/>
        <v>60400</v>
      </c>
      <c r="G41" s="271">
        <v>8139</v>
      </c>
      <c r="H41" s="271"/>
      <c r="I41" s="272" t="s">
        <v>100</v>
      </c>
      <c r="J41" s="271">
        <v>52261</v>
      </c>
      <c r="K41" s="280" t="s">
        <v>250</v>
      </c>
      <c r="L41" s="281" t="s">
        <v>474</v>
      </c>
    </row>
    <row r="42" spans="1:12" s="292" customFormat="1" ht="72" customHeight="1">
      <c r="A42" s="270" t="s">
        <v>239</v>
      </c>
      <c r="B42" s="278" t="s">
        <v>249</v>
      </c>
      <c r="C42" s="278" t="s">
        <v>249</v>
      </c>
      <c r="D42" s="279" t="s">
        <v>468</v>
      </c>
      <c r="E42" s="271">
        <f>SUM(F42)</f>
        <v>10000</v>
      </c>
      <c r="F42" s="271">
        <f>SUM(G42:H42,J42)</f>
        <v>10000</v>
      </c>
      <c r="G42" s="271">
        <v>10000</v>
      </c>
      <c r="H42" s="271"/>
      <c r="I42" s="272" t="s">
        <v>100</v>
      </c>
      <c r="J42" s="271"/>
      <c r="K42" s="280" t="s">
        <v>250</v>
      </c>
      <c r="L42" s="281" t="s">
        <v>473</v>
      </c>
    </row>
    <row r="43" spans="1:12" ht="63" customHeight="1">
      <c r="A43" s="341" t="s">
        <v>466</v>
      </c>
      <c r="B43" s="342"/>
      <c r="C43" s="342"/>
      <c r="D43" s="343"/>
      <c r="E43" s="250">
        <f>SUM(F43)</f>
        <v>70400</v>
      </c>
      <c r="F43" s="250">
        <f>SUM(G43:J43)</f>
        <v>70400</v>
      </c>
      <c r="G43" s="250">
        <f>SUM(G41:G42)</f>
        <v>18139</v>
      </c>
      <c r="H43" s="250"/>
      <c r="I43" s="112"/>
      <c r="J43" s="250">
        <f>SUM(J41:J42)</f>
        <v>52261</v>
      </c>
      <c r="K43" s="251"/>
      <c r="L43" s="273" t="s">
        <v>473</v>
      </c>
    </row>
    <row r="44" spans="1:12" ht="69.75" customHeight="1">
      <c r="A44" s="203" t="s">
        <v>240</v>
      </c>
      <c r="B44" s="248" t="s">
        <v>157</v>
      </c>
      <c r="C44" s="248" t="s">
        <v>410</v>
      </c>
      <c r="D44" s="249" t="s">
        <v>411</v>
      </c>
      <c r="E44" s="250">
        <f>SUM(F44)</f>
        <v>84000</v>
      </c>
      <c r="F44" s="250">
        <f>SUM(G44:H44,J44)</f>
        <v>84000</v>
      </c>
      <c r="G44" s="250">
        <v>84000</v>
      </c>
      <c r="H44" s="250"/>
      <c r="I44" s="112" t="s">
        <v>100</v>
      </c>
      <c r="J44" s="250"/>
      <c r="K44" s="251" t="s">
        <v>250</v>
      </c>
      <c r="L44" s="273"/>
    </row>
    <row r="45" spans="1:12" ht="63" customHeight="1">
      <c r="A45" s="270" t="s">
        <v>241</v>
      </c>
      <c r="B45" s="278" t="s">
        <v>249</v>
      </c>
      <c r="C45" s="278" t="s">
        <v>412</v>
      </c>
      <c r="D45" s="279" t="s">
        <v>423</v>
      </c>
      <c r="E45" s="271">
        <f t="shared" si="0"/>
        <v>0</v>
      </c>
      <c r="F45" s="271">
        <f t="shared" si="1"/>
        <v>0</v>
      </c>
      <c r="G45" s="271">
        <v>0</v>
      </c>
      <c r="H45" s="271"/>
      <c r="I45" s="272" t="s">
        <v>100</v>
      </c>
      <c r="J45" s="271"/>
      <c r="K45" s="280" t="s">
        <v>250</v>
      </c>
      <c r="L45" s="281" t="s">
        <v>475</v>
      </c>
    </row>
    <row r="46" spans="1:12" s="109" customFormat="1" ht="60" customHeight="1">
      <c r="A46" s="307" t="s">
        <v>413</v>
      </c>
      <c r="B46" s="308"/>
      <c r="C46" s="308"/>
      <c r="D46" s="308"/>
      <c r="E46" s="252">
        <f t="shared" si="0"/>
        <v>154400</v>
      </c>
      <c r="F46" s="252">
        <f>SUM(G46:H46,J46)</f>
        <v>154400</v>
      </c>
      <c r="G46" s="252">
        <f>SUM(G43,G44,G45)</f>
        <v>102139</v>
      </c>
      <c r="H46" s="252">
        <v>0</v>
      </c>
      <c r="I46" s="113" t="s">
        <v>100</v>
      </c>
      <c r="J46" s="252">
        <f>SUM(J43,J44,J45)</f>
        <v>52261</v>
      </c>
      <c r="K46" s="253" t="s">
        <v>250</v>
      </c>
      <c r="L46" s="274" t="s">
        <v>476</v>
      </c>
    </row>
    <row r="47" spans="1:12" ht="45" customHeight="1">
      <c r="A47" s="203" t="s">
        <v>242</v>
      </c>
      <c r="B47" s="248" t="s">
        <v>184</v>
      </c>
      <c r="C47" s="248" t="s">
        <v>202</v>
      </c>
      <c r="D47" s="249" t="s">
        <v>414</v>
      </c>
      <c r="E47" s="250">
        <f t="shared" si="0"/>
        <v>30000</v>
      </c>
      <c r="F47" s="250">
        <f t="shared" si="1"/>
        <v>30000</v>
      </c>
      <c r="G47" s="250">
        <v>30000</v>
      </c>
      <c r="H47" s="250"/>
      <c r="I47" s="112" t="s">
        <v>100</v>
      </c>
      <c r="J47" s="250"/>
      <c r="K47" s="251" t="s">
        <v>250</v>
      </c>
      <c r="L47" s="273"/>
    </row>
    <row r="48" spans="1:12" ht="54.75" customHeight="1">
      <c r="A48" s="283" t="s">
        <v>243</v>
      </c>
      <c r="B48" s="284" t="s">
        <v>249</v>
      </c>
      <c r="C48" s="284" t="s">
        <v>249</v>
      </c>
      <c r="D48" s="285" t="s">
        <v>415</v>
      </c>
      <c r="E48" s="287">
        <f t="shared" si="0"/>
        <v>60000</v>
      </c>
      <c r="F48" s="287">
        <f t="shared" si="1"/>
        <v>60000</v>
      </c>
      <c r="G48" s="287">
        <v>60000</v>
      </c>
      <c r="H48" s="287"/>
      <c r="I48" s="288" t="s">
        <v>100</v>
      </c>
      <c r="J48" s="287"/>
      <c r="K48" s="289" t="s">
        <v>250</v>
      </c>
      <c r="L48" s="290"/>
    </row>
    <row r="49" spans="1:12" ht="50.25" customHeight="1">
      <c r="A49" s="283" t="s">
        <v>244</v>
      </c>
      <c r="B49" s="284" t="s">
        <v>249</v>
      </c>
      <c r="C49" s="284" t="s">
        <v>249</v>
      </c>
      <c r="D49" s="285" t="s">
        <v>416</v>
      </c>
      <c r="E49" s="287">
        <f t="shared" si="0"/>
        <v>50000</v>
      </c>
      <c r="F49" s="287">
        <f t="shared" si="1"/>
        <v>50000</v>
      </c>
      <c r="G49" s="287">
        <v>50000</v>
      </c>
      <c r="H49" s="287"/>
      <c r="I49" s="288" t="s">
        <v>100</v>
      </c>
      <c r="J49" s="287"/>
      <c r="K49" s="289" t="s">
        <v>250</v>
      </c>
      <c r="L49" s="290"/>
    </row>
    <row r="50" spans="1:12" ht="41.25" customHeight="1">
      <c r="A50" s="203" t="s">
        <v>246</v>
      </c>
      <c r="B50" s="248" t="s">
        <v>249</v>
      </c>
      <c r="C50" s="248" t="s">
        <v>249</v>
      </c>
      <c r="D50" s="249" t="s">
        <v>417</v>
      </c>
      <c r="E50" s="250">
        <f t="shared" si="0"/>
        <v>30000</v>
      </c>
      <c r="F50" s="250">
        <f t="shared" si="1"/>
        <v>30000</v>
      </c>
      <c r="G50" s="250">
        <v>30000</v>
      </c>
      <c r="H50" s="250"/>
      <c r="I50" s="112" t="s">
        <v>100</v>
      </c>
      <c r="J50" s="250"/>
      <c r="K50" s="251" t="s">
        <v>250</v>
      </c>
      <c r="L50" s="273"/>
    </row>
    <row r="51" spans="1:12" ht="48" customHeight="1">
      <c r="A51" s="203" t="s">
        <v>255</v>
      </c>
      <c r="B51" s="248" t="s">
        <v>249</v>
      </c>
      <c r="C51" s="248" t="s">
        <v>249</v>
      </c>
      <c r="D51" s="249" t="s">
        <v>418</v>
      </c>
      <c r="E51" s="250">
        <f t="shared" si="0"/>
        <v>40000</v>
      </c>
      <c r="F51" s="250">
        <f t="shared" si="1"/>
        <v>40000</v>
      </c>
      <c r="G51" s="250">
        <v>40000</v>
      </c>
      <c r="H51" s="250"/>
      <c r="I51" s="112" t="s">
        <v>100</v>
      </c>
      <c r="J51" s="250"/>
      <c r="K51" s="251" t="s">
        <v>250</v>
      </c>
      <c r="L51" s="273"/>
    </row>
    <row r="52" spans="1:12" ht="37.5" customHeight="1">
      <c r="A52" s="203" t="s">
        <v>256</v>
      </c>
      <c r="B52" s="248" t="s">
        <v>249</v>
      </c>
      <c r="C52" s="248" t="s">
        <v>249</v>
      </c>
      <c r="D52" s="249" t="s">
        <v>261</v>
      </c>
      <c r="E52" s="250">
        <f>SUM(F52)</f>
        <v>70000</v>
      </c>
      <c r="F52" s="250">
        <f>SUM(G52:H52,J52)</f>
        <v>70000</v>
      </c>
      <c r="G52" s="250">
        <v>70000</v>
      </c>
      <c r="H52" s="250"/>
      <c r="I52" s="112" t="s">
        <v>100</v>
      </c>
      <c r="J52" s="250"/>
      <c r="K52" s="251" t="s">
        <v>250</v>
      </c>
      <c r="L52" s="273"/>
    </row>
    <row r="53" spans="1:12" ht="60.75" customHeight="1">
      <c r="A53" s="203" t="s">
        <v>257</v>
      </c>
      <c r="B53" s="248" t="s">
        <v>249</v>
      </c>
      <c r="C53" s="248" t="s">
        <v>249</v>
      </c>
      <c r="D53" s="249" t="s">
        <v>419</v>
      </c>
      <c r="E53" s="250">
        <f>SUM(F53)</f>
        <v>30000</v>
      </c>
      <c r="F53" s="250">
        <f>SUM(G53:H53,J53)</f>
        <v>30000</v>
      </c>
      <c r="G53" s="250">
        <v>30000</v>
      </c>
      <c r="H53" s="250"/>
      <c r="I53" s="112" t="s">
        <v>100</v>
      </c>
      <c r="J53" s="250"/>
      <c r="K53" s="251" t="s">
        <v>250</v>
      </c>
      <c r="L53" s="273"/>
    </row>
    <row r="54" spans="1:12" s="109" customFormat="1" ht="32.25" customHeight="1">
      <c r="A54" s="307" t="s">
        <v>262</v>
      </c>
      <c r="B54" s="308"/>
      <c r="C54" s="308"/>
      <c r="D54" s="308"/>
      <c r="E54" s="252">
        <f t="shared" si="0"/>
        <v>310000</v>
      </c>
      <c r="F54" s="252">
        <f>SUM(G54:H54,I54,J54)</f>
        <v>310000</v>
      </c>
      <c r="G54" s="252">
        <f>SUM(G47:G53)</f>
        <v>310000</v>
      </c>
      <c r="H54" s="252">
        <f>SUM(H41:H51)</f>
        <v>0</v>
      </c>
      <c r="I54" s="113"/>
      <c r="J54" s="252"/>
      <c r="K54" s="253"/>
      <c r="L54" s="274" t="s">
        <v>428</v>
      </c>
    </row>
    <row r="55" spans="1:12" s="101" customFormat="1" ht="22.5" customHeight="1">
      <c r="A55" s="306" t="s">
        <v>1</v>
      </c>
      <c r="B55" s="306"/>
      <c r="C55" s="306"/>
      <c r="D55" s="306"/>
      <c r="E55" s="264">
        <f t="shared" si="0"/>
        <v>1811534</v>
      </c>
      <c r="F55" s="264">
        <f t="shared" si="1"/>
        <v>1811534</v>
      </c>
      <c r="G55" s="265">
        <f>SUM(G20,G34,G38,G40,G46,G54)</f>
        <v>1079265</v>
      </c>
      <c r="H55" s="265">
        <f>SUM(H20,H34,H38,H40,H54)</f>
        <v>680008</v>
      </c>
      <c r="I55" s="265">
        <f>SUM(I20,I34,I38,I40,I54)</f>
        <v>0</v>
      </c>
      <c r="J55" s="265">
        <f>SUM(J20,J34,J38,J40,J46,J54)</f>
        <v>52261</v>
      </c>
      <c r="K55" s="266" t="s">
        <v>86</v>
      </c>
      <c r="L55" s="282" t="s">
        <v>476</v>
      </c>
    </row>
    <row r="57" ht="12.75">
      <c r="A57" s="3" t="s">
        <v>101</v>
      </c>
    </row>
    <row r="58" ht="12.75">
      <c r="A58" s="3" t="s">
        <v>102</v>
      </c>
    </row>
    <row r="59" ht="12.75">
      <c r="A59" s="3" t="s">
        <v>103</v>
      </c>
    </row>
    <row r="60" ht="12.75">
      <c r="A60" s="3" t="s">
        <v>104</v>
      </c>
    </row>
    <row r="61" ht="14.25" customHeight="1">
      <c r="A61" s="3" t="s">
        <v>105</v>
      </c>
    </row>
    <row r="62" ht="12.75" customHeight="1">
      <c r="A62" s="9" t="s">
        <v>105</v>
      </c>
    </row>
    <row r="63" ht="12.75">
      <c r="A63" s="3" t="s">
        <v>105</v>
      </c>
    </row>
  </sheetData>
  <sheetProtection/>
  <mergeCells count="24">
    <mergeCell ref="L6:L10"/>
    <mergeCell ref="A32:D32"/>
    <mergeCell ref="A43:D43"/>
    <mergeCell ref="A4:K4"/>
    <mergeCell ref="A6:A10"/>
    <mergeCell ref="B6:B10"/>
    <mergeCell ref="C6:C10"/>
    <mergeCell ref="D6:D10"/>
    <mergeCell ref="E6:E10"/>
    <mergeCell ref="F6:J6"/>
    <mergeCell ref="K6:K10"/>
    <mergeCell ref="I8:I10"/>
    <mergeCell ref="F7:F10"/>
    <mergeCell ref="H8:H10"/>
    <mergeCell ref="G7:J7"/>
    <mergeCell ref="J8:J10"/>
    <mergeCell ref="G8:G10"/>
    <mergeCell ref="A55:D55"/>
    <mergeCell ref="A54:D54"/>
    <mergeCell ref="A34:D34"/>
    <mergeCell ref="A20:D20"/>
    <mergeCell ref="A38:D38"/>
    <mergeCell ref="A40:D40"/>
    <mergeCell ref="A46:D46"/>
  </mergeCells>
  <printOptions/>
  <pageMargins left="0.75" right="0.75" top="1" bottom="0.47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H23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4.7109375" style="0" customWidth="1"/>
    <col min="2" max="2" width="39.28125" style="0" customWidth="1"/>
    <col min="3" max="3" width="11.28125" style="0" customWidth="1"/>
    <col min="4" max="4" width="12.7109375" style="0" customWidth="1"/>
    <col min="5" max="5" width="29.140625" style="0" customWidth="1"/>
    <col min="6" max="6" width="11.7109375" style="0" customWidth="1"/>
    <col min="7" max="7" width="10.57421875" style="0" customWidth="1"/>
    <col min="8" max="8" width="11.8515625" style="0" customWidth="1"/>
  </cols>
  <sheetData>
    <row r="1" ht="12.75">
      <c r="E1" t="s">
        <v>388</v>
      </c>
    </row>
    <row r="2" spans="2:6" ht="12.75">
      <c r="B2" s="300" t="s">
        <v>477</v>
      </c>
      <c r="F2" t="s">
        <v>380</v>
      </c>
    </row>
    <row r="3" ht="7.5" customHeight="1"/>
    <row r="4" spans="1:7" ht="16.5">
      <c r="A4" s="351" t="s">
        <v>420</v>
      </c>
      <c r="B4" s="351"/>
      <c r="C4" s="351"/>
      <c r="D4" s="351"/>
      <c r="E4" s="351"/>
      <c r="F4" s="351"/>
      <c r="G4" s="351"/>
    </row>
    <row r="5" spans="1:7" ht="6" customHeight="1">
      <c r="A5" s="50"/>
      <c r="B5" s="50"/>
      <c r="C5" s="50"/>
      <c r="D5" s="50"/>
      <c r="E5" s="50"/>
      <c r="F5" s="50"/>
      <c r="G5" s="50"/>
    </row>
    <row r="6" spans="1:8" ht="12.75">
      <c r="A6" s="3"/>
      <c r="B6" s="3"/>
      <c r="C6" s="3"/>
      <c r="D6" s="3"/>
      <c r="E6" s="3"/>
      <c r="F6" s="3"/>
      <c r="G6" s="3"/>
      <c r="H6" s="47"/>
    </row>
    <row r="7" spans="1:8" ht="15" customHeight="1">
      <c r="A7" s="352" t="s">
        <v>27</v>
      </c>
      <c r="B7" s="348" t="s">
        <v>84</v>
      </c>
      <c r="C7" s="348" t="s">
        <v>87</v>
      </c>
      <c r="D7" s="357" t="s">
        <v>88</v>
      </c>
      <c r="E7" s="358"/>
      <c r="F7" s="357" t="s">
        <v>110</v>
      </c>
      <c r="G7" s="359"/>
      <c r="H7" s="348" t="s">
        <v>89</v>
      </c>
    </row>
    <row r="8" spans="1:8" ht="15" customHeight="1">
      <c r="A8" s="353"/>
      <c r="B8" s="355"/>
      <c r="C8" s="349"/>
      <c r="D8" s="348" t="s">
        <v>85</v>
      </c>
      <c r="E8" s="61" t="s">
        <v>7</v>
      </c>
      <c r="F8" s="348" t="s">
        <v>85</v>
      </c>
      <c r="G8" s="28" t="s">
        <v>7</v>
      </c>
      <c r="H8" s="349"/>
    </row>
    <row r="9" spans="1:8" ht="18" customHeight="1">
      <c r="A9" s="353"/>
      <c r="B9" s="355"/>
      <c r="C9" s="349"/>
      <c r="D9" s="349"/>
      <c r="E9" s="348" t="s">
        <v>111</v>
      </c>
      <c r="F9" s="349"/>
      <c r="G9" s="348" t="s">
        <v>112</v>
      </c>
      <c r="H9" s="349"/>
    </row>
    <row r="10" spans="1:8" ht="42" customHeight="1">
      <c r="A10" s="354"/>
      <c r="B10" s="356"/>
      <c r="C10" s="350"/>
      <c r="D10" s="350"/>
      <c r="E10" s="350"/>
      <c r="F10" s="350"/>
      <c r="G10" s="350"/>
      <c r="H10" s="350"/>
    </row>
    <row r="11" spans="1:8" ht="14.25" customHeight="1">
      <c r="A11" s="88">
        <v>1</v>
      </c>
      <c r="B11" s="88">
        <v>2</v>
      </c>
      <c r="C11" s="88">
        <v>3</v>
      </c>
      <c r="D11" s="88">
        <v>4</v>
      </c>
      <c r="E11" s="88">
        <v>5</v>
      </c>
      <c r="F11" s="88">
        <v>6</v>
      </c>
      <c r="G11" s="88">
        <v>7</v>
      </c>
      <c r="H11" s="88">
        <v>8</v>
      </c>
    </row>
    <row r="12" spans="1:8" ht="19.5" customHeight="1">
      <c r="A12" s="55">
        <v>1</v>
      </c>
      <c r="B12" s="48" t="s">
        <v>263</v>
      </c>
      <c r="C12" s="161">
        <v>6127.11</v>
      </c>
      <c r="D12" s="161">
        <v>1909000</v>
      </c>
      <c r="E12" s="161"/>
      <c r="F12" s="161">
        <v>1909000</v>
      </c>
      <c r="G12" s="161"/>
      <c r="H12" s="161">
        <v>6127.11</v>
      </c>
    </row>
    <row r="13" spans="1:8" ht="19.5" customHeight="1">
      <c r="A13" s="56"/>
      <c r="B13" s="57"/>
      <c r="C13" s="162"/>
      <c r="D13" s="162"/>
      <c r="E13" s="162"/>
      <c r="F13" s="162"/>
      <c r="G13" s="162"/>
      <c r="H13" s="162"/>
    </row>
    <row r="14" spans="1:8" ht="19.5" customHeight="1">
      <c r="A14" s="56"/>
      <c r="B14" s="58"/>
      <c r="C14" s="162"/>
      <c r="D14" s="162"/>
      <c r="E14" s="162"/>
      <c r="F14" s="162"/>
      <c r="G14" s="162"/>
      <c r="H14" s="162"/>
    </row>
    <row r="15" spans="1:8" ht="19.5" customHeight="1">
      <c r="A15" s="56"/>
      <c r="B15" s="58"/>
      <c r="C15" s="162"/>
      <c r="D15" s="162"/>
      <c r="E15" s="162"/>
      <c r="F15" s="162"/>
      <c r="G15" s="162"/>
      <c r="H15" s="162"/>
    </row>
    <row r="16" spans="1:8" ht="19.5" customHeight="1">
      <c r="A16" s="56"/>
      <c r="B16" s="58"/>
      <c r="C16" s="162"/>
      <c r="D16" s="162"/>
      <c r="E16" s="162"/>
      <c r="F16" s="162"/>
      <c r="G16" s="162"/>
      <c r="H16" s="162"/>
    </row>
    <row r="17" spans="1:8" ht="19.5" customHeight="1">
      <c r="A17" s="59"/>
      <c r="B17" s="60"/>
      <c r="C17" s="163"/>
      <c r="D17" s="163"/>
      <c r="E17" s="163"/>
      <c r="F17" s="163"/>
      <c r="G17" s="163"/>
      <c r="H17" s="163"/>
    </row>
    <row r="18" spans="1:8" s="19" customFormat="1" ht="19.5" customHeight="1">
      <c r="A18" s="346" t="s">
        <v>1</v>
      </c>
      <c r="B18" s="347"/>
      <c r="C18" s="152">
        <f>SUM(C12:C17)</f>
        <v>6127.11</v>
      </c>
      <c r="D18" s="152">
        <f>SUM(D12:D17)</f>
        <v>1909000</v>
      </c>
      <c r="E18" s="152"/>
      <c r="F18" s="152">
        <f>SUM(F12:F17)</f>
        <v>1909000</v>
      </c>
      <c r="G18" s="152"/>
      <c r="H18" s="152">
        <f>SUM(H12:H17)</f>
        <v>6127.11</v>
      </c>
    </row>
    <row r="19" ht="4.5" customHeight="1"/>
    <row r="20" ht="12.75" customHeight="1">
      <c r="A20" s="52"/>
    </row>
    <row r="21" ht="12.75">
      <c r="A21" s="52"/>
    </row>
    <row r="22" ht="12.75">
      <c r="A22" s="52"/>
    </row>
    <row r="23" ht="12.75">
      <c r="A23" s="52"/>
    </row>
  </sheetData>
  <sheetProtection/>
  <mergeCells count="12">
    <mergeCell ref="A4:G4"/>
    <mergeCell ref="A7:A10"/>
    <mergeCell ref="B7:B10"/>
    <mergeCell ref="C7:C10"/>
    <mergeCell ref="D7:E7"/>
    <mergeCell ref="F7:G7"/>
    <mergeCell ref="G9:G10"/>
    <mergeCell ref="A18:B18"/>
    <mergeCell ref="H7:H10"/>
    <mergeCell ref="D8:D10"/>
    <mergeCell ref="F8:F10"/>
    <mergeCell ref="E9:E10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3:F112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27.421875" style="0" customWidth="1"/>
    <col min="4" max="4" width="16.140625" style="0" customWidth="1"/>
    <col min="5" max="5" width="13.421875" style="0" customWidth="1"/>
    <col min="6" max="6" width="12.28125" style="0" customWidth="1"/>
  </cols>
  <sheetData>
    <row r="3" spans="3:4" ht="12.75">
      <c r="C3" s="22"/>
      <c r="D3" s="7" t="s">
        <v>327</v>
      </c>
    </row>
    <row r="4" spans="3:4" ht="18">
      <c r="C4" s="14" t="s">
        <v>25</v>
      </c>
      <c r="D4" t="s">
        <v>370</v>
      </c>
    </row>
    <row r="5" ht="6.75" customHeight="1">
      <c r="C5" s="14"/>
    </row>
    <row r="6" ht="12.75">
      <c r="C6" t="s">
        <v>26</v>
      </c>
    </row>
    <row r="7" spans="1:6" s="15" customFormat="1" ht="15" customHeight="1">
      <c r="A7" s="362" t="s">
        <v>0</v>
      </c>
      <c r="B7" s="362" t="s">
        <v>4</v>
      </c>
      <c r="C7" s="362" t="s">
        <v>6</v>
      </c>
      <c r="D7" s="360" t="s">
        <v>371</v>
      </c>
      <c r="E7" s="360"/>
      <c r="F7" s="360"/>
    </row>
    <row r="8" spans="1:6" s="15" customFormat="1" ht="15" customHeight="1">
      <c r="A8" s="362"/>
      <c r="B8" s="362"/>
      <c r="C8" s="362"/>
      <c r="D8" s="361" t="s">
        <v>1</v>
      </c>
      <c r="E8" s="362" t="s">
        <v>113</v>
      </c>
      <c r="F8" s="362"/>
    </row>
    <row r="9" spans="1:6" s="15" customFormat="1" ht="93" customHeight="1">
      <c r="A9" s="20"/>
      <c r="B9" s="20"/>
      <c r="C9" s="20"/>
      <c r="D9" s="361"/>
      <c r="E9" s="20" t="s">
        <v>2</v>
      </c>
      <c r="F9" s="21" t="s">
        <v>5</v>
      </c>
    </row>
    <row r="10" spans="1:6" s="16" customFormat="1" ht="15.75" customHeight="1">
      <c r="A10" s="71">
        <v>1</v>
      </c>
      <c r="B10" s="71">
        <v>2</v>
      </c>
      <c r="C10" s="71">
        <v>3</v>
      </c>
      <c r="D10" s="71">
        <v>4</v>
      </c>
      <c r="E10" s="71">
        <v>5</v>
      </c>
      <c r="F10" s="71">
        <v>6</v>
      </c>
    </row>
    <row r="11" spans="1:6" ht="19.5" customHeight="1">
      <c r="A11" s="77" t="s">
        <v>114</v>
      </c>
      <c r="B11" s="77"/>
      <c r="C11" s="63" t="s">
        <v>115</v>
      </c>
      <c r="D11" s="69">
        <f>SUM(E11:F11)</f>
        <v>1780000</v>
      </c>
      <c r="E11" s="142">
        <v>15000</v>
      </c>
      <c r="F11" s="142">
        <v>1765000</v>
      </c>
    </row>
    <row r="12" spans="1:6" ht="35.25" customHeight="1">
      <c r="A12" s="77"/>
      <c r="B12" s="73" t="s">
        <v>196</v>
      </c>
      <c r="C12" s="64" t="s">
        <v>197</v>
      </c>
      <c r="D12" s="72">
        <f aca="true" t="shared" si="0" ref="D12:D75">SUM(E12:F12)</f>
        <v>1765000</v>
      </c>
      <c r="E12" s="142"/>
      <c r="F12" s="141">
        <v>1765000</v>
      </c>
    </row>
    <row r="13" spans="1:6" ht="25.5" customHeight="1">
      <c r="A13" s="78"/>
      <c r="B13" s="78" t="s">
        <v>131</v>
      </c>
      <c r="C13" s="64" t="s">
        <v>132</v>
      </c>
      <c r="D13" s="72">
        <f t="shared" si="0"/>
        <v>15000</v>
      </c>
      <c r="E13" s="141">
        <v>15000</v>
      </c>
      <c r="F13" s="141"/>
    </row>
    <row r="14" spans="1:6" ht="23.25" customHeight="1">
      <c r="A14" s="77">
        <v>150</v>
      </c>
      <c r="B14" s="77"/>
      <c r="C14" s="63" t="s">
        <v>193</v>
      </c>
      <c r="D14" s="69">
        <f t="shared" si="0"/>
        <v>10155</v>
      </c>
      <c r="E14" s="142">
        <v>0</v>
      </c>
      <c r="F14" s="143">
        <v>10155</v>
      </c>
    </row>
    <row r="15" spans="1:6" ht="19.5" customHeight="1">
      <c r="A15" s="78"/>
      <c r="B15" s="78" t="s">
        <v>194</v>
      </c>
      <c r="C15" s="64" t="s">
        <v>195</v>
      </c>
      <c r="D15" s="72">
        <f t="shared" si="0"/>
        <v>10155</v>
      </c>
      <c r="E15" s="141"/>
      <c r="F15" s="144">
        <v>10155</v>
      </c>
    </row>
    <row r="16" spans="1:6" s="1" customFormat="1" ht="25.5" customHeight="1">
      <c r="A16" s="77" t="s">
        <v>133</v>
      </c>
      <c r="B16" s="77"/>
      <c r="C16" s="63" t="s">
        <v>134</v>
      </c>
      <c r="D16" s="69">
        <f t="shared" si="0"/>
        <v>2940741</v>
      </c>
      <c r="E16" s="142">
        <v>1571500</v>
      </c>
      <c r="F16" s="143">
        <v>1369241</v>
      </c>
    </row>
    <row r="17" spans="1:6" ht="21.75" customHeight="1">
      <c r="A17" s="78"/>
      <c r="B17" s="78" t="s">
        <v>135</v>
      </c>
      <c r="C17" s="64" t="s">
        <v>136</v>
      </c>
      <c r="D17" s="72">
        <f t="shared" si="0"/>
        <v>300000</v>
      </c>
      <c r="E17" s="141">
        <v>300000</v>
      </c>
      <c r="F17" s="141">
        <v>0</v>
      </c>
    </row>
    <row r="18" spans="1:6" ht="27" customHeight="1">
      <c r="A18" s="78"/>
      <c r="B18" s="78" t="s">
        <v>137</v>
      </c>
      <c r="C18" s="64" t="s">
        <v>138</v>
      </c>
      <c r="D18" s="72">
        <f t="shared" si="0"/>
        <v>2640741</v>
      </c>
      <c r="E18" s="141">
        <v>1271500</v>
      </c>
      <c r="F18" s="144">
        <v>1369241</v>
      </c>
    </row>
    <row r="19" spans="1:6" ht="25.5" customHeight="1">
      <c r="A19" s="77" t="s">
        <v>116</v>
      </c>
      <c r="B19" s="77"/>
      <c r="C19" s="63" t="s">
        <v>117</v>
      </c>
      <c r="D19" s="69">
        <f t="shared" si="0"/>
        <v>123000</v>
      </c>
      <c r="E19" s="142">
        <v>123000</v>
      </c>
      <c r="F19" s="142">
        <v>0</v>
      </c>
    </row>
    <row r="20" spans="1:6" ht="32.25" customHeight="1">
      <c r="A20" s="78"/>
      <c r="B20" s="78" t="s">
        <v>139</v>
      </c>
      <c r="C20" s="64" t="s">
        <v>140</v>
      </c>
      <c r="D20" s="72">
        <f t="shared" si="0"/>
        <v>123000</v>
      </c>
      <c r="E20" s="141">
        <v>123000</v>
      </c>
      <c r="F20" s="141"/>
    </row>
    <row r="21" spans="1:6" ht="27" customHeight="1">
      <c r="A21" s="77" t="s">
        <v>141</v>
      </c>
      <c r="B21" s="77"/>
      <c r="C21" s="63" t="s">
        <v>142</v>
      </c>
      <c r="D21" s="69">
        <f t="shared" si="0"/>
        <v>400000</v>
      </c>
      <c r="E21" s="142">
        <v>400000</v>
      </c>
      <c r="F21" s="142">
        <v>0</v>
      </c>
    </row>
    <row r="22" spans="1:6" ht="33.75" customHeight="1">
      <c r="A22" s="78"/>
      <c r="B22" s="78" t="s">
        <v>143</v>
      </c>
      <c r="C22" s="64" t="s">
        <v>144</v>
      </c>
      <c r="D22" s="72">
        <f t="shared" si="0"/>
        <v>300000</v>
      </c>
      <c r="E22" s="141">
        <v>300000</v>
      </c>
      <c r="F22" s="141"/>
    </row>
    <row r="23" spans="1:6" ht="37.5" customHeight="1">
      <c r="A23" s="78"/>
      <c r="B23" s="79">
        <v>71014</v>
      </c>
      <c r="C23" s="80" t="s">
        <v>145</v>
      </c>
      <c r="D23" s="72">
        <f t="shared" si="0"/>
        <v>100000</v>
      </c>
      <c r="E23" s="141">
        <v>100000</v>
      </c>
      <c r="F23" s="141"/>
    </row>
    <row r="24" spans="1:6" ht="25.5" customHeight="1">
      <c r="A24" s="77" t="s">
        <v>118</v>
      </c>
      <c r="B24" s="81"/>
      <c r="C24" s="82" t="s">
        <v>119</v>
      </c>
      <c r="D24" s="69">
        <f t="shared" si="0"/>
        <v>3775248</v>
      </c>
      <c r="E24" s="142">
        <v>3747058</v>
      </c>
      <c r="F24" s="142">
        <v>28190</v>
      </c>
    </row>
    <row r="25" spans="1:6" s="7" customFormat="1" ht="31.5" customHeight="1">
      <c r="A25" s="78"/>
      <c r="B25" s="79">
        <v>75011</v>
      </c>
      <c r="C25" s="80" t="s">
        <v>203</v>
      </c>
      <c r="D25" s="72">
        <f t="shared" si="0"/>
        <v>69058</v>
      </c>
      <c r="E25" s="141">
        <v>69058</v>
      </c>
      <c r="F25" s="141"/>
    </row>
    <row r="26" spans="1:6" ht="29.25" customHeight="1">
      <c r="A26" s="78"/>
      <c r="B26" s="79">
        <v>75022</v>
      </c>
      <c r="C26" s="80" t="s">
        <v>146</v>
      </c>
      <c r="D26" s="72">
        <f t="shared" si="0"/>
        <v>280000</v>
      </c>
      <c r="E26" s="141">
        <v>280000</v>
      </c>
      <c r="F26" s="141"/>
    </row>
    <row r="27" spans="1:6" ht="31.5" customHeight="1">
      <c r="A27" s="78"/>
      <c r="B27" s="79">
        <v>75023</v>
      </c>
      <c r="C27" s="80" t="s">
        <v>147</v>
      </c>
      <c r="D27" s="72">
        <f t="shared" si="0"/>
        <v>3268000</v>
      </c>
      <c r="E27" s="141">
        <v>3248000</v>
      </c>
      <c r="F27" s="141">
        <v>20000</v>
      </c>
    </row>
    <row r="28" spans="1:6" ht="31.5" customHeight="1">
      <c r="A28" s="78"/>
      <c r="B28" s="79">
        <v>75075</v>
      </c>
      <c r="C28" s="80" t="s">
        <v>148</v>
      </c>
      <c r="D28" s="72">
        <f t="shared" si="0"/>
        <v>150000</v>
      </c>
      <c r="E28" s="141">
        <v>150000</v>
      </c>
      <c r="F28" s="141"/>
    </row>
    <row r="29" spans="1:6" ht="25.5" customHeight="1">
      <c r="A29" s="78"/>
      <c r="B29" s="78" t="s">
        <v>199</v>
      </c>
      <c r="C29" s="64" t="s">
        <v>179</v>
      </c>
      <c r="D29" s="72">
        <f t="shared" si="0"/>
        <v>8190</v>
      </c>
      <c r="E29" s="141"/>
      <c r="F29" s="141">
        <v>8190</v>
      </c>
    </row>
    <row r="30" spans="1:6" ht="57.75" customHeight="1">
      <c r="A30" s="77" t="s">
        <v>121</v>
      </c>
      <c r="B30" s="81"/>
      <c r="C30" s="82" t="s">
        <v>122</v>
      </c>
      <c r="D30" s="69">
        <f t="shared" si="0"/>
        <v>1597</v>
      </c>
      <c r="E30" s="142">
        <v>1597</v>
      </c>
      <c r="F30" s="142">
        <v>0</v>
      </c>
    </row>
    <row r="31" spans="1:6" ht="46.5" customHeight="1">
      <c r="A31" s="78"/>
      <c r="B31" s="79">
        <v>75101</v>
      </c>
      <c r="C31" s="80" t="s">
        <v>149</v>
      </c>
      <c r="D31" s="72">
        <f t="shared" si="0"/>
        <v>1597</v>
      </c>
      <c r="E31" s="141">
        <v>1597</v>
      </c>
      <c r="F31" s="141"/>
    </row>
    <row r="32" spans="1:6" ht="33.75" customHeight="1">
      <c r="A32" s="77" t="s">
        <v>123</v>
      </c>
      <c r="B32" s="81"/>
      <c r="C32" s="82" t="s">
        <v>124</v>
      </c>
      <c r="D32" s="69">
        <f t="shared" si="0"/>
        <v>315433</v>
      </c>
      <c r="E32" s="142">
        <v>292933</v>
      </c>
      <c r="F32" s="142">
        <v>22500</v>
      </c>
    </row>
    <row r="33" spans="1:6" ht="25.5" customHeight="1">
      <c r="A33" s="78"/>
      <c r="B33" s="79">
        <v>75412</v>
      </c>
      <c r="C33" s="80" t="s">
        <v>150</v>
      </c>
      <c r="D33" s="72">
        <f t="shared" si="0"/>
        <v>315133</v>
      </c>
      <c r="E33" s="141">
        <v>292633</v>
      </c>
      <c r="F33" s="141">
        <v>22500</v>
      </c>
    </row>
    <row r="34" spans="1:6" ht="24.75" customHeight="1">
      <c r="A34" s="78"/>
      <c r="B34" s="79">
        <v>75414</v>
      </c>
      <c r="C34" s="80" t="s">
        <v>151</v>
      </c>
      <c r="D34" s="72">
        <f t="shared" si="0"/>
        <v>300</v>
      </c>
      <c r="E34" s="141">
        <v>300</v>
      </c>
      <c r="F34" s="141"/>
    </row>
    <row r="35" spans="1:6" s="1" customFormat="1" ht="32.25" customHeight="1">
      <c r="A35" s="77" t="s">
        <v>152</v>
      </c>
      <c r="B35" s="81"/>
      <c r="C35" s="82" t="s">
        <v>153</v>
      </c>
      <c r="D35" s="69">
        <f t="shared" si="0"/>
        <v>265000</v>
      </c>
      <c r="E35" s="142">
        <v>265000</v>
      </c>
      <c r="F35" s="142">
        <v>0</v>
      </c>
    </row>
    <row r="36" spans="1:6" ht="61.5" customHeight="1">
      <c r="A36" s="78"/>
      <c r="B36" s="79">
        <v>75702</v>
      </c>
      <c r="C36" s="80" t="s">
        <v>154</v>
      </c>
      <c r="D36" s="72">
        <f t="shared" si="0"/>
        <v>265000</v>
      </c>
      <c r="E36" s="141">
        <v>265000</v>
      </c>
      <c r="F36" s="141"/>
    </row>
    <row r="37" spans="1:6" ht="29.25" customHeight="1">
      <c r="A37" s="83" t="s">
        <v>127</v>
      </c>
      <c r="B37" s="84"/>
      <c r="C37" s="85" t="s">
        <v>128</v>
      </c>
      <c r="D37" s="69">
        <f t="shared" si="0"/>
        <v>327000</v>
      </c>
      <c r="E37" s="145">
        <v>327000</v>
      </c>
      <c r="F37" s="142">
        <v>0</v>
      </c>
    </row>
    <row r="38" spans="1:6" ht="27.75" customHeight="1">
      <c r="A38" s="78"/>
      <c r="B38" s="79">
        <v>75814</v>
      </c>
      <c r="C38" s="80" t="s">
        <v>155</v>
      </c>
      <c r="D38" s="72">
        <f t="shared" si="0"/>
        <v>20000</v>
      </c>
      <c r="E38" s="141">
        <v>20000</v>
      </c>
      <c r="F38" s="141"/>
    </row>
    <row r="39" spans="1:6" s="94" customFormat="1" ht="26.25" customHeight="1">
      <c r="A39" s="91"/>
      <c r="B39" s="92">
        <v>75818</v>
      </c>
      <c r="C39" s="93" t="s">
        <v>156</v>
      </c>
      <c r="D39" s="72">
        <f t="shared" si="0"/>
        <v>307000</v>
      </c>
      <c r="E39" s="146">
        <v>307000</v>
      </c>
      <c r="F39" s="146"/>
    </row>
    <row r="40" spans="1:6" ht="30" customHeight="1">
      <c r="A40" s="77" t="s">
        <v>157</v>
      </c>
      <c r="B40" s="81"/>
      <c r="C40" s="82" t="s">
        <v>158</v>
      </c>
      <c r="D40" s="69">
        <f t="shared" si="0"/>
        <v>13389466</v>
      </c>
      <c r="E40" s="142">
        <v>12389466</v>
      </c>
      <c r="F40" s="142">
        <v>1000000</v>
      </c>
    </row>
    <row r="41" spans="1:6" ht="30" customHeight="1">
      <c r="A41" s="78"/>
      <c r="B41" s="79">
        <v>80101</v>
      </c>
      <c r="C41" s="80" t="s">
        <v>159</v>
      </c>
      <c r="D41" s="72">
        <f t="shared" si="0"/>
        <v>7985869</v>
      </c>
      <c r="E41" s="141">
        <v>6985869</v>
      </c>
      <c r="F41" s="141">
        <v>1000000</v>
      </c>
    </row>
    <row r="42" spans="1:6" ht="32.25" customHeight="1">
      <c r="A42" s="78"/>
      <c r="B42" s="79">
        <v>80103</v>
      </c>
      <c r="C42" s="80" t="s">
        <v>160</v>
      </c>
      <c r="D42" s="72">
        <f t="shared" si="0"/>
        <v>531800</v>
      </c>
      <c r="E42" s="141">
        <v>531800</v>
      </c>
      <c r="F42" s="141"/>
    </row>
    <row r="43" spans="1:6" ht="24" customHeight="1">
      <c r="A43" s="78"/>
      <c r="B43" s="79">
        <v>80104</v>
      </c>
      <c r="C43" s="80" t="s">
        <v>161</v>
      </c>
      <c r="D43" s="72">
        <f t="shared" si="0"/>
        <v>500000</v>
      </c>
      <c r="E43" s="141">
        <v>500000</v>
      </c>
      <c r="F43" s="141"/>
    </row>
    <row r="44" spans="1:6" ht="24.75" customHeight="1">
      <c r="A44" s="78"/>
      <c r="B44" s="79">
        <v>80110</v>
      </c>
      <c r="C44" s="80" t="s">
        <v>162</v>
      </c>
      <c r="D44" s="72">
        <f t="shared" si="0"/>
        <v>2685000</v>
      </c>
      <c r="E44" s="141">
        <v>2685000</v>
      </c>
      <c r="F44" s="141"/>
    </row>
    <row r="45" spans="1:6" ht="24" customHeight="1">
      <c r="A45" s="78"/>
      <c r="B45" s="79">
        <v>80113</v>
      </c>
      <c r="C45" s="80" t="s">
        <v>163</v>
      </c>
      <c r="D45" s="72">
        <f t="shared" si="0"/>
        <v>260000</v>
      </c>
      <c r="E45" s="141">
        <v>260000</v>
      </c>
      <c r="F45" s="141"/>
    </row>
    <row r="46" spans="1:6" ht="39" customHeight="1">
      <c r="A46" s="78"/>
      <c r="B46" s="79">
        <v>80114</v>
      </c>
      <c r="C46" s="80" t="s">
        <v>164</v>
      </c>
      <c r="D46" s="72">
        <f t="shared" si="0"/>
        <v>800000</v>
      </c>
      <c r="E46" s="141">
        <v>800000</v>
      </c>
      <c r="F46" s="141"/>
    </row>
    <row r="47" spans="1:6" ht="27.75" customHeight="1">
      <c r="A47" s="78"/>
      <c r="B47" s="79">
        <v>80146</v>
      </c>
      <c r="C47" s="80" t="s">
        <v>165</v>
      </c>
      <c r="D47" s="72">
        <f t="shared" si="0"/>
        <v>20000</v>
      </c>
      <c r="E47" s="141">
        <v>20000</v>
      </c>
      <c r="F47" s="141"/>
    </row>
    <row r="48" spans="1:6" ht="24" customHeight="1">
      <c r="A48" s="78"/>
      <c r="B48" s="79">
        <v>80148</v>
      </c>
      <c r="C48" s="80" t="s">
        <v>166</v>
      </c>
      <c r="D48" s="72">
        <f t="shared" si="0"/>
        <v>593297</v>
      </c>
      <c r="E48" s="141">
        <v>593297</v>
      </c>
      <c r="F48" s="141"/>
    </row>
    <row r="49" spans="1:6" ht="27" customHeight="1">
      <c r="A49" s="78"/>
      <c r="B49" s="79">
        <v>80195</v>
      </c>
      <c r="C49" s="80" t="s">
        <v>179</v>
      </c>
      <c r="D49" s="72">
        <f t="shared" si="0"/>
        <v>13500</v>
      </c>
      <c r="E49" s="141">
        <v>13500</v>
      </c>
      <c r="F49" s="141"/>
    </row>
    <row r="50" spans="1:6" ht="19.5" customHeight="1">
      <c r="A50" s="77" t="s">
        <v>167</v>
      </c>
      <c r="B50" s="81"/>
      <c r="C50" s="82" t="s">
        <v>168</v>
      </c>
      <c r="D50" s="69">
        <f t="shared" si="0"/>
        <v>135000</v>
      </c>
      <c r="E50" s="142">
        <v>135000</v>
      </c>
      <c r="F50" s="142">
        <v>0</v>
      </c>
    </row>
    <row r="51" spans="1:6" ht="26.25" customHeight="1">
      <c r="A51" s="78"/>
      <c r="B51" s="79">
        <v>85153</v>
      </c>
      <c r="C51" s="80" t="s">
        <v>169</v>
      </c>
      <c r="D51" s="72">
        <f t="shared" si="0"/>
        <v>25000</v>
      </c>
      <c r="E51" s="141">
        <v>25000</v>
      </c>
      <c r="F51" s="141"/>
    </row>
    <row r="52" spans="1:6" ht="23.25" customHeight="1">
      <c r="A52" s="78"/>
      <c r="B52" s="79">
        <v>85154</v>
      </c>
      <c r="C52" s="80" t="s">
        <v>170</v>
      </c>
      <c r="D52" s="72">
        <f t="shared" si="0"/>
        <v>110000</v>
      </c>
      <c r="E52" s="141">
        <v>110000</v>
      </c>
      <c r="F52" s="141"/>
    </row>
    <row r="53" spans="1:6" ht="24.75" customHeight="1">
      <c r="A53" s="77" t="s">
        <v>129</v>
      </c>
      <c r="B53" s="81"/>
      <c r="C53" s="82" t="s">
        <v>130</v>
      </c>
      <c r="D53" s="69">
        <f t="shared" si="0"/>
        <v>3891600</v>
      </c>
      <c r="E53" s="142">
        <v>3891600</v>
      </c>
      <c r="F53" s="142">
        <v>0</v>
      </c>
    </row>
    <row r="54" spans="1:6" ht="24.75" customHeight="1">
      <c r="A54" s="78"/>
      <c r="B54" s="79">
        <v>85202</v>
      </c>
      <c r="C54" s="80" t="s">
        <v>171</v>
      </c>
      <c r="D54" s="72">
        <f t="shared" si="0"/>
        <v>240000</v>
      </c>
      <c r="E54" s="141">
        <v>240000</v>
      </c>
      <c r="F54" s="141"/>
    </row>
    <row r="55" spans="1:6" ht="70.5" customHeight="1">
      <c r="A55" s="78"/>
      <c r="B55" s="79">
        <v>85212</v>
      </c>
      <c r="C55" s="80" t="s">
        <v>172</v>
      </c>
      <c r="D55" s="72">
        <f t="shared" si="0"/>
        <v>2330000</v>
      </c>
      <c r="E55" s="141">
        <v>2330000</v>
      </c>
      <c r="F55" s="141"/>
    </row>
    <row r="56" spans="1:6" ht="81.75" customHeight="1">
      <c r="A56" s="78"/>
      <c r="B56" s="79">
        <v>85213</v>
      </c>
      <c r="C56" s="80" t="s">
        <v>173</v>
      </c>
      <c r="D56" s="72">
        <f t="shared" si="0"/>
        <v>7400</v>
      </c>
      <c r="E56" s="141">
        <v>7400</v>
      </c>
      <c r="F56" s="141"/>
    </row>
    <row r="57" spans="1:6" ht="43.5" customHeight="1">
      <c r="A57" s="78"/>
      <c r="B57" s="79">
        <v>85214</v>
      </c>
      <c r="C57" s="80" t="s">
        <v>174</v>
      </c>
      <c r="D57" s="72">
        <f t="shared" si="0"/>
        <v>130000</v>
      </c>
      <c r="E57" s="141">
        <v>130000</v>
      </c>
      <c r="F57" s="141"/>
    </row>
    <row r="58" spans="1:6" ht="19.5" customHeight="1">
      <c r="A58" s="78"/>
      <c r="B58" s="79">
        <v>85215</v>
      </c>
      <c r="C58" s="80" t="s">
        <v>175</v>
      </c>
      <c r="D58" s="72">
        <f t="shared" si="0"/>
        <v>20000</v>
      </c>
      <c r="E58" s="141">
        <v>20000</v>
      </c>
      <c r="F58" s="141"/>
    </row>
    <row r="59" spans="1:6" ht="19.5" customHeight="1">
      <c r="A59" s="78"/>
      <c r="B59" s="79">
        <v>85216</v>
      </c>
      <c r="C59" s="80" t="s">
        <v>176</v>
      </c>
      <c r="D59" s="72">
        <f t="shared" si="0"/>
        <v>40000</v>
      </c>
      <c r="E59" s="141">
        <v>40000</v>
      </c>
      <c r="F59" s="141"/>
    </row>
    <row r="60" spans="1:6" ht="24.75" customHeight="1">
      <c r="A60" s="78"/>
      <c r="B60" s="79">
        <v>85219</v>
      </c>
      <c r="C60" s="80" t="s">
        <v>177</v>
      </c>
      <c r="D60" s="72">
        <v>724200</v>
      </c>
      <c r="E60" s="141">
        <v>724200</v>
      </c>
      <c r="F60" s="141"/>
    </row>
    <row r="61" spans="1:6" ht="50.25" customHeight="1">
      <c r="A61" s="78"/>
      <c r="B61" s="79">
        <v>85228</v>
      </c>
      <c r="C61" s="80" t="s">
        <v>178</v>
      </c>
      <c r="D61" s="72">
        <f t="shared" si="0"/>
        <v>200000</v>
      </c>
      <c r="E61" s="141">
        <v>200000</v>
      </c>
      <c r="F61" s="141"/>
    </row>
    <row r="62" spans="1:6" ht="26.25" customHeight="1">
      <c r="A62" s="78"/>
      <c r="B62" s="79">
        <v>85295</v>
      </c>
      <c r="C62" s="80" t="s">
        <v>179</v>
      </c>
      <c r="D62" s="72">
        <f t="shared" si="0"/>
        <v>200000</v>
      </c>
      <c r="E62" s="141">
        <v>200000</v>
      </c>
      <c r="F62" s="141"/>
    </row>
    <row r="63" spans="1:6" ht="31.5" customHeight="1">
      <c r="A63" s="77" t="s">
        <v>180</v>
      </c>
      <c r="B63" s="81"/>
      <c r="C63" s="82" t="s">
        <v>181</v>
      </c>
      <c r="D63" s="69">
        <f t="shared" si="0"/>
        <v>403817</v>
      </c>
      <c r="E63" s="142">
        <v>403817</v>
      </c>
      <c r="F63" s="142">
        <v>0</v>
      </c>
    </row>
    <row r="64" spans="1:6" ht="25.5" customHeight="1">
      <c r="A64" s="78"/>
      <c r="B64" s="79">
        <v>85401</v>
      </c>
      <c r="C64" s="80" t="s">
        <v>182</v>
      </c>
      <c r="D64" s="72">
        <f t="shared" si="0"/>
        <v>273817</v>
      </c>
      <c r="E64" s="141">
        <v>273817</v>
      </c>
      <c r="F64" s="141"/>
    </row>
    <row r="65" spans="1:6" ht="27" customHeight="1">
      <c r="A65" s="78"/>
      <c r="B65" s="79">
        <v>85415</v>
      </c>
      <c r="C65" s="80" t="s">
        <v>183</v>
      </c>
      <c r="D65" s="72">
        <f t="shared" si="0"/>
        <v>130000</v>
      </c>
      <c r="E65" s="141">
        <v>130000</v>
      </c>
      <c r="F65" s="141"/>
    </row>
    <row r="66" spans="1:6" ht="38.25" customHeight="1">
      <c r="A66" s="77" t="s">
        <v>184</v>
      </c>
      <c r="B66" s="81"/>
      <c r="C66" s="82" t="s">
        <v>185</v>
      </c>
      <c r="D66" s="69">
        <f t="shared" si="0"/>
        <v>1528500</v>
      </c>
      <c r="E66" s="142">
        <v>913500</v>
      </c>
      <c r="F66" s="142">
        <v>615000</v>
      </c>
    </row>
    <row r="67" spans="1:6" s="7" customFormat="1" ht="28.5" customHeight="1">
      <c r="A67" s="78"/>
      <c r="B67" s="79">
        <v>90003</v>
      </c>
      <c r="C67" s="80" t="s">
        <v>204</v>
      </c>
      <c r="D67" s="72">
        <f t="shared" si="0"/>
        <v>55000</v>
      </c>
      <c r="E67" s="141">
        <v>55000</v>
      </c>
      <c r="F67" s="141"/>
    </row>
    <row r="68" spans="1:6" s="7" customFormat="1" ht="28.5" customHeight="1">
      <c r="A68" s="78"/>
      <c r="B68" s="79">
        <v>90004</v>
      </c>
      <c r="C68" s="80" t="s">
        <v>279</v>
      </c>
      <c r="D68" s="72">
        <f t="shared" si="0"/>
        <v>30000</v>
      </c>
      <c r="E68" s="141">
        <v>30000</v>
      </c>
      <c r="F68" s="141"/>
    </row>
    <row r="69" spans="1:6" s="7" customFormat="1" ht="36.75" customHeight="1">
      <c r="A69" s="78"/>
      <c r="B69" s="79">
        <v>90013</v>
      </c>
      <c r="C69" s="80" t="s">
        <v>289</v>
      </c>
      <c r="D69" s="72">
        <f t="shared" si="0"/>
        <v>30000</v>
      </c>
      <c r="E69" s="141">
        <v>30000</v>
      </c>
      <c r="F69" s="141"/>
    </row>
    <row r="70" spans="1:6" ht="26.25" customHeight="1">
      <c r="A70" s="78"/>
      <c r="B70" s="79">
        <v>90015</v>
      </c>
      <c r="C70" s="80" t="s">
        <v>186</v>
      </c>
      <c r="D70" s="72">
        <f t="shared" si="0"/>
        <v>1295000</v>
      </c>
      <c r="E70" s="141">
        <v>680000</v>
      </c>
      <c r="F70" s="141">
        <v>615000</v>
      </c>
    </row>
    <row r="71" spans="1:6" ht="53.25" customHeight="1">
      <c r="A71" s="78"/>
      <c r="B71" s="79">
        <v>90019</v>
      </c>
      <c r="C71" s="80" t="s">
        <v>290</v>
      </c>
      <c r="D71" s="72">
        <f t="shared" si="0"/>
        <v>111000</v>
      </c>
      <c r="E71" s="141">
        <v>111000</v>
      </c>
      <c r="F71" s="141"/>
    </row>
    <row r="72" spans="1:6" ht="24.75" customHeight="1">
      <c r="A72" s="78"/>
      <c r="B72" s="79">
        <v>90095</v>
      </c>
      <c r="C72" s="80" t="s">
        <v>179</v>
      </c>
      <c r="D72" s="72">
        <f t="shared" si="0"/>
        <v>7500</v>
      </c>
      <c r="E72" s="141">
        <v>7500</v>
      </c>
      <c r="F72" s="141">
        <v>0</v>
      </c>
    </row>
    <row r="73" spans="1:6" ht="36.75" customHeight="1">
      <c r="A73" s="77" t="s">
        <v>187</v>
      </c>
      <c r="B73" s="81"/>
      <c r="C73" s="82" t="s">
        <v>188</v>
      </c>
      <c r="D73" s="69">
        <f t="shared" si="0"/>
        <v>269000</v>
      </c>
      <c r="E73" s="142">
        <v>269000</v>
      </c>
      <c r="F73" s="142">
        <v>0</v>
      </c>
    </row>
    <row r="74" spans="1:6" ht="29.25" customHeight="1">
      <c r="A74" s="78"/>
      <c r="B74" s="78" t="s">
        <v>189</v>
      </c>
      <c r="C74" s="64" t="s">
        <v>190</v>
      </c>
      <c r="D74" s="72">
        <f t="shared" si="0"/>
        <v>264000</v>
      </c>
      <c r="E74" s="141">
        <v>264000</v>
      </c>
      <c r="F74" s="141"/>
    </row>
    <row r="75" spans="1:6" ht="20.25" customHeight="1">
      <c r="A75" s="78"/>
      <c r="B75" s="78" t="s">
        <v>269</v>
      </c>
      <c r="C75" s="64" t="s">
        <v>179</v>
      </c>
      <c r="D75" s="72">
        <f t="shared" si="0"/>
        <v>5000</v>
      </c>
      <c r="E75" s="141">
        <v>5000</v>
      </c>
      <c r="F75" s="141"/>
    </row>
    <row r="76" spans="1:6" ht="19.5" customHeight="1">
      <c r="A76" s="77" t="s">
        <v>191</v>
      </c>
      <c r="B76" s="77"/>
      <c r="C76" s="63" t="s">
        <v>334</v>
      </c>
      <c r="D76" s="69">
        <f>SUM(E76:F76)</f>
        <v>680000</v>
      </c>
      <c r="E76" s="142">
        <v>180000</v>
      </c>
      <c r="F76" s="142">
        <v>500000</v>
      </c>
    </row>
    <row r="77" spans="1:6" ht="31.5" customHeight="1">
      <c r="A77" s="78"/>
      <c r="B77" s="78" t="s">
        <v>192</v>
      </c>
      <c r="C77" s="64" t="s">
        <v>335</v>
      </c>
      <c r="D77" s="72">
        <f>SUM(E77:F77)</f>
        <v>680000</v>
      </c>
      <c r="E77" s="141">
        <v>180000</v>
      </c>
      <c r="F77" s="141">
        <v>500000</v>
      </c>
    </row>
    <row r="78" spans="1:6" s="19" customFormat="1" ht="19.5" customHeight="1">
      <c r="A78" s="362" t="s">
        <v>24</v>
      </c>
      <c r="B78" s="362"/>
      <c r="C78" s="362"/>
      <c r="D78" s="95">
        <f>SUM(E78:F78)</f>
        <v>30235557</v>
      </c>
      <c r="E78" s="147">
        <f>SUM(E11,E14,E16,E19,E21,E24,E30,E32,E35,E37,E40,E50,E53,E63,E66,E73,E76)</f>
        <v>24925471</v>
      </c>
      <c r="F78" s="147">
        <f>SUM(F11,F14,F16,F19,F21,F24,F30,F32,F35,F37,F40,F50,F53,F63,F66,F73,F76)</f>
        <v>5310086</v>
      </c>
    </row>
    <row r="79" ht="12.75">
      <c r="C79" s="3"/>
    </row>
    <row r="80" spans="1:3" ht="12.75">
      <c r="A80" s="5"/>
      <c r="B80" s="5"/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ht="12.75">
      <c r="C97" s="3"/>
    </row>
    <row r="98" ht="12.75"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 s="3"/>
    </row>
    <row r="104" ht="12.75">
      <c r="C104" s="3"/>
    </row>
    <row r="105" ht="12.75">
      <c r="C105" s="3"/>
    </row>
    <row r="106" ht="12.75">
      <c r="C106" s="3"/>
    </row>
    <row r="107" ht="12.75">
      <c r="C107" s="3"/>
    </row>
    <row r="108" ht="12.75">
      <c r="C108" s="3"/>
    </row>
    <row r="109" ht="12.75">
      <c r="C109" s="3"/>
    </row>
    <row r="110" ht="12.75">
      <c r="C110" s="3"/>
    </row>
    <row r="111" ht="12.75">
      <c r="C111" s="3"/>
    </row>
    <row r="112" ht="12.75">
      <c r="C112" s="3"/>
    </row>
  </sheetData>
  <sheetProtection/>
  <mergeCells count="7">
    <mergeCell ref="D7:F7"/>
    <mergeCell ref="D8:D9"/>
    <mergeCell ref="E8:F8"/>
    <mergeCell ref="A78:C78"/>
    <mergeCell ref="B7:B8"/>
    <mergeCell ref="A7:A8"/>
    <mergeCell ref="C7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I32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4.7109375" style="3" bestFit="1" customWidth="1"/>
    <col min="2" max="2" width="40.140625" style="3" bestFit="1" customWidth="1"/>
    <col min="3" max="3" width="14.00390625" style="3" customWidth="1"/>
    <col min="4" max="4" width="17.140625" style="3" customWidth="1"/>
    <col min="5" max="5" width="12.421875" style="3" customWidth="1"/>
    <col min="6" max="6" width="14.7109375" style="3" customWidth="1"/>
    <col min="7" max="7" width="15.421875" style="3" customWidth="1"/>
    <col min="8" max="16384" width="9.140625" style="3" customWidth="1"/>
  </cols>
  <sheetData>
    <row r="1" ht="17.25" customHeight="1">
      <c r="B1" s="3" t="s">
        <v>434</v>
      </c>
    </row>
    <row r="2" ht="12.75" customHeight="1"/>
    <row r="3" ht="29.25" customHeight="1"/>
    <row r="4" spans="1:4" ht="27" customHeight="1">
      <c r="A4" s="370" t="s">
        <v>374</v>
      </c>
      <c r="B4" s="370"/>
      <c r="C4" s="370"/>
      <c r="D4" s="370"/>
    </row>
    <row r="5" ht="13.5" customHeight="1">
      <c r="A5" s="25"/>
    </row>
    <row r="6" ht="12.75">
      <c r="D6" s="26"/>
    </row>
    <row r="7" spans="1:9" ht="15" customHeight="1">
      <c r="A7" s="335" t="s">
        <v>27</v>
      </c>
      <c r="B7" s="335" t="s">
        <v>28</v>
      </c>
      <c r="C7" s="336" t="s">
        <v>29</v>
      </c>
      <c r="D7" s="336" t="s">
        <v>426</v>
      </c>
      <c r="E7" s="363" t="s">
        <v>424</v>
      </c>
      <c r="F7" s="363" t="s">
        <v>425</v>
      </c>
      <c r="G7" s="363" t="s">
        <v>427</v>
      </c>
      <c r="H7" s="164"/>
      <c r="I7" s="164"/>
    </row>
    <row r="8" spans="1:7" ht="15" customHeight="1">
      <c r="A8" s="335"/>
      <c r="B8" s="335"/>
      <c r="C8" s="335"/>
      <c r="D8" s="336"/>
      <c r="E8" s="364"/>
      <c r="F8" s="364"/>
      <c r="G8" s="364"/>
    </row>
    <row r="9" spans="1:7" ht="15.75" customHeight="1">
      <c r="A9" s="335"/>
      <c r="B9" s="335"/>
      <c r="C9" s="335"/>
      <c r="D9" s="336"/>
      <c r="E9" s="365"/>
      <c r="F9" s="365"/>
      <c r="G9" s="365"/>
    </row>
    <row r="10" spans="1:7" s="29" customFormat="1" ht="19.5" customHeight="1">
      <c r="A10" s="86">
        <v>1</v>
      </c>
      <c r="B10" s="86">
        <v>2</v>
      </c>
      <c r="C10" s="86">
        <v>3</v>
      </c>
      <c r="D10" s="87">
        <v>4</v>
      </c>
      <c r="E10" s="88" t="s">
        <v>45</v>
      </c>
      <c r="F10" s="88" t="s">
        <v>48</v>
      </c>
      <c r="G10" s="88" t="s">
        <v>51</v>
      </c>
    </row>
    <row r="11" spans="1:7" s="32" customFormat="1" ht="21" customHeight="1">
      <c r="A11" s="30" t="s">
        <v>30</v>
      </c>
      <c r="B11" s="31" t="s">
        <v>31</v>
      </c>
      <c r="C11" s="30"/>
      <c r="D11" s="155">
        <v>29185785.31</v>
      </c>
      <c r="E11" s="179" t="s">
        <v>432</v>
      </c>
      <c r="F11" s="179" t="s">
        <v>430</v>
      </c>
      <c r="G11" s="167">
        <v>29224528.31</v>
      </c>
    </row>
    <row r="12" spans="1:7" ht="18.75" customHeight="1">
      <c r="A12" s="30" t="s">
        <v>32</v>
      </c>
      <c r="B12" s="31" t="s">
        <v>33</v>
      </c>
      <c r="C12" s="30"/>
      <c r="D12" s="155">
        <v>32247955.31</v>
      </c>
      <c r="E12" s="180" t="s">
        <v>433</v>
      </c>
      <c r="F12" s="180" t="s">
        <v>430</v>
      </c>
      <c r="G12" s="168">
        <v>32560098.31</v>
      </c>
    </row>
    <row r="13" spans="1:7" ht="24" customHeight="1">
      <c r="A13" s="30" t="s">
        <v>34</v>
      </c>
      <c r="B13" s="31" t="s">
        <v>35</v>
      </c>
      <c r="C13" s="33"/>
      <c r="D13" s="169">
        <v>-3062170</v>
      </c>
      <c r="E13" s="181" t="s">
        <v>431</v>
      </c>
      <c r="F13" s="181" t="s">
        <v>430</v>
      </c>
      <c r="G13" s="178">
        <v>-3335570</v>
      </c>
    </row>
    <row r="14" spans="1:7" ht="18.75" customHeight="1">
      <c r="A14" s="366" t="s">
        <v>36</v>
      </c>
      <c r="B14" s="367"/>
      <c r="C14" s="33"/>
      <c r="D14" s="184">
        <f>SUM(D15:D22)</f>
        <v>4265570</v>
      </c>
      <c r="E14" s="180" t="s">
        <v>428</v>
      </c>
      <c r="F14" s="180" t="s">
        <v>428</v>
      </c>
      <c r="G14" s="184">
        <f>SUM(G15:G22)</f>
        <v>4265570</v>
      </c>
    </row>
    <row r="15" spans="1:7" ht="21.75" customHeight="1">
      <c r="A15" s="30" t="s">
        <v>30</v>
      </c>
      <c r="B15" s="34" t="s">
        <v>37</v>
      </c>
      <c r="C15" s="30" t="s">
        <v>38</v>
      </c>
      <c r="D15" s="170">
        <v>3500000</v>
      </c>
      <c r="E15" s="181"/>
      <c r="F15" s="181"/>
      <c r="G15" s="170">
        <v>3500000</v>
      </c>
    </row>
    <row r="16" spans="1:7" ht="21.75" customHeight="1">
      <c r="A16" s="35" t="s">
        <v>32</v>
      </c>
      <c r="B16" s="33" t="s">
        <v>39</v>
      </c>
      <c r="C16" s="30" t="s">
        <v>38</v>
      </c>
      <c r="D16" s="171">
        <v>142100</v>
      </c>
      <c r="E16" s="181"/>
      <c r="F16" s="181"/>
      <c r="G16" s="171">
        <v>142100</v>
      </c>
    </row>
    <row r="17" spans="1:7" ht="31.5" customHeight="1">
      <c r="A17" s="30" t="s">
        <v>34</v>
      </c>
      <c r="B17" s="36" t="s">
        <v>40</v>
      </c>
      <c r="C17" s="30" t="s">
        <v>41</v>
      </c>
      <c r="D17" s="172"/>
      <c r="E17" s="181"/>
      <c r="F17" s="181"/>
      <c r="G17" s="172"/>
    </row>
    <row r="18" spans="1:7" ht="19.5" customHeight="1">
      <c r="A18" s="35" t="s">
        <v>42</v>
      </c>
      <c r="B18" s="33" t="s">
        <v>43</v>
      </c>
      <c r="C18" s="30" t="s">
        <v>44</v>
      </c>
      <c r="D18" s="172"/>
      <c r="E18" s="181"/>
      <c r="F18" s="181"/>
      <c r="G18" s="172"/>
    </row>
    <row r="19" spans="1:7" ht="19.5" customHeight="1">
      <c r="A19" s="30" t="s">
        <v>45</v>
      </c>
      <c r="B19" s="33" t="s">
        <v>46</v>
      </c>
      <c r="C19" s="30" t="s">
        <v>47</v>
      </c>
      <c r="D19" s="172"/>
      <c r="E19" s="181"/>
      <c r="F19" s="181"/>
      <c r="G19" s="172"/>
    </row>
    <row r="20" spans="1:7" ht="22.5" customHeight="1">
      <c r="A20" s="35" t="s">
        <v>48</v>
      </c>
      <c r="B20" s="33" t="s">
        <v>49</v>
      </c>
      <c r="C20" s="30" t="s">
        <v>50</v>
      </c>
      <c r="D20" s="173"/>
      <c r="E20" s="181"/>
      <c r="F20" s="181"/>
      <c r="G20" s="173"/>
    </row>
    <row r="21" spans="1:7" ht="22.5" customHeight="1">
      <c r="A21" s="30" t="s">
        <v>51</v>
      </c>
      <c r="B21" s="33" t="s">
        <v>52</v>
      </c>
      <c r="C21" s="30" t="s">
        <v>53</v>
      </c>
      <c r="D21" s="174"/>
      <c r="E21" s="181"/>
      <c r="F21" s="181"/>
      <c r="G21" s="174"/>
    </row>
    <row r="22" spans="1:7" ht="22.5" customHeight="1">
      <c r="A22" s="30" t="s">
        <v>54</v>
      </c>
      <c r="B22" s="37" t="s">
        <v>55</v>
      </c>
      <c r="C22" s="30" t="s">
        <v>337</v>
      </c>
      <c r="D22" s="175">
        <v>623470</v>
      </c>
      <c r="E22" s="181"/>
      <c r="F22" s="181"/>
      <c r="G22" s="175">
        <v>623470</v>
      </c>
    </row>
    <row r="23" spans="1:7" ht="26.25" customHeight="1">
      <c r="A23" s="366" t="s">
        <v>56</v>
      </c>
      <c r="B23" s="367"/>
      <c r="C23" s="30"/>
      <c r="D23" s="167">
        <f>SUM(D24:D30)</f>
        <v>1203400</v>
      </c>
      <c r="E23" s="180">
        <v>0</v>
      </c>
      <c r="F23" s="180" t="s">
        <v>429</v>
      </c>
      <c r="G23" s="167">
        <f>SUM(G24:G30)</f>
        <v>930000</v>
      </c>
    </row>
    <row r="24" spans="1:7" ht="16.5" customHeight="1">
      <c r="A24" s="30" t="s">
        <v>30</v>
      </c>
      <c r="B24" s="33" t="s">
        <v>57</v>
      </c>
      <c r="C24" s="30" t="s">
        <v>58</v>
      </c>
      <c r="D24" s="175">
        <v>1203400</v>
      </c>
      <c r="E24" s="183">
        <v>0</v>
      </c>
      <c r="F24" s="181" t="s">
        <v>429</v>
      </c>
      <c r="G24" s="165">
        <v>930000</v>
      </c>
    </row>
    <row r="25" spans="1:7" ht="13.5" customHeight="1">
      <c r="A25" s="35" t="s">
        <v>32</v>
      </c>
      <c r="B25" s="38" t="s">
        <v>59</v>
      </c>
      <c r="C25" s="35" t="s">
        <v>58</v>
      </c>
      <c r="D25" s="176"/>
      <c r="E25" s="181"/>
      <c r="F25" s="181"/>
      <c r="G25" s="166"/>
    </row>
    <row r="26" spans="1:7" ht="38.25" customHeight="1">
      <c r="A26" s="30" t="s">
        <v>34</v>
      </c>
      <c r="B26" s="39" t="s">
        <v>60</v>
      </c>
      <c r="C26" s="30" t="s">
        <v>61</v>
      </c>
      <c r="D26" s="54"/>
      <c r="E26" s="181"/>
      <c r="F26" s="181"/>
      <c r="G26" s="166"/>
    </row>
    <row r="27" spans="1:7" ht="14.25" customHeight="1">
      <c r="A27" s="35" t="s">
        <v>42</v>
      </c>
      <c r="B27" s="38" t="s">
        <v>62</v>
      </c>
      <c r="C27" s="35" t="s">
        <v>63</v>
      </c>
      <c r="D27" s="176"/>
      <c r="E27" s="181"/>
      <c r="F27" s="181"/>
      <c r="G27" s="166"/>
    </row>
    <row r="28" spans="1:7" ht="15.75" customHeight="1">
      <c r="A28" s="30" t="s">
        <v>45</v>
      </c>
      <c r="B28" s="33" t="s">
        <v>64</v>
      </c>
      <c r="C28" s="30" t="s">
        <v>65</v>
      </c>
      <c r="D28" s="54"/>
      <c r="E28" s="181"/>
      <c r="F28" s="181"/>
      <c r="G28" s="166"/>
    </row>
    <row r="29" spans="1:7" ht="15" customHeight="1">
      <c r="A29" s="40" t="s">
        <v>48</v>
      </c>
      <c r="B29" s="37" t="s">
        <v>66</v>
      </c>
      <c r="C29" s="40" t="s">
        <v>67</v>
      </c>
      <c r="D29" s="177"/>
      <c r="E29" s="181"/>
      <c r="F29" s="181"/>
      <c r="G29" s="166"/>
    </row>
    <row r="30" spans="1:7" ht="16.5" customHeight="1">
      <c r="A30" s="40" t="s">
        <v>51</v>
      </c>
      <c r="B30" s="37" t="s">
        <v>68</v>
      </c>
      <c r="C30" s="41" t="s">
        <v>69</v>
      </c>
      <c r="D30" s="151"/>
      <c r="E30" s="182"/>
      <c r="F30" s="182"/>
      <c r="G30" s="166"/>
    </row>
    <row r="31" spans="1:3" ht="12.75">
      <c r="A31" s="43"/>
      <c r="B31" s="44"/>
      <c r="C31" s="45"/>
    </row>
    <row r="32" spans="1:4" ht="16.5" customHeight="1">
      <c r="A32" s="46"/>
      <c r="B32" s="368"/>
      <c r="C32" s="369"/>
      <c r="D32" s="369"/>
    </row>
  </sheetData>
  <sheetProtection/>
  <mergeCells count="11">
    <mergeCell ref="A23:B23"/>
    <mergeCell ref="B32:D32"/>
    <mergeCell ref="A4:D4"/>
    <mergeCell ref="A7:A9"/>
    <mergeCell ref="B7:B9"/>
    <mergeCell ref="C7:C9"/>
    <mergeCell ref="D7:D9"/>
    <mergeCell ref="E7:E9"/>
    <mergeCell ref="F7:F9"/>
    <mergeCell ref="G7:G9"/>
    <mergeCell ref="A14:B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L73"/>
  <sheetViews>
    <sheetView zoomScalePageLayoutView="0" workbookViewId="0" topLeftCell="A1">
      <selection activeCell="G11" sqref="G11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1.28125" style="3" customWidth="1"/>
    <col min="4" max="7" width="11.57421875" style="3" customWidth="1"/>
    <col min="8" max="8" width="10.8515625" style="3" customWidth="1"/>
  </cols>
  <sheetData>
    <row r="1" spans="1:9" ht="18">
      <c r="A1" s="23"/>
      <c r="B1" s="24"/>
      <c r="C1" s="24"/>
      <c r="D1" s="24"/>
      <c r="E1" s="24"/>
      <c r="F1" s="24"/>
      <c r="G1" s="5"/>
      <c r="H1" s="24"/>
      <c r="I1" t="s">
        <v>328</v>
      </c>
    </row>
    <row r="2" spans="1:9" ht="17.25" customHeight="1">
      <c r="A2" s="23"/>
      <c r="B2" s="24"/>
      <c r="C2" s="24"/>
      <c r="D2" s="24"/>
      <c r="E2" s="24"/>
      <c r="F2" s="24"/>
      <c r="G2" s="5"/>
      <c r="H2" s="24"/>
      <c r="I2" t="s">
        <v>372</v>
      </c>
    </row>
    <row r="3" spans="1:6" ht="18">
      <c r="A3" s="2"/>
      <c r="B3" s="2"/>
      <c r="C3" s="2"/>
      <c r="D3" s="2"/>
      <c r="E3" s="2"/>
      <c r="F3" s="2"/>
    </row>
    <row r="4" spans="1:8" ht="12.75">
      <c r="A4" s="4"/>
      <c r="B4" s="4"/>
      <c r="C4" s="4"/>
      <c r="D4" s="4"/>
      <c r="E4" s="11" t="s">
        <v>16</v>
      </c>
      <c r="G4" s="5"/>
      <c r="H4" s="6"/>
    </row>
    <row r="5" spans="1:12" s="7" customFormat="1" ht="20.25" customHeight="1">
      <c r="A5" s="371" t="s">
        <v>0</v>
      </c>
      <c r="B5" s="371" t="s">
        <v>4</v>
      </c>
      <c r="C5" s="371" t="s">
        <v>6</v>
      </c>
      <c r="D5" s="371" t="s">
        <v>1</v>
      </c>
      <c r="E5" s="371" t="s">
        <v>9</v>
      </c>
      <c r="F5" s="371" t="s">
        <v>7</v>
      </c>
      <c r="G5" s="371"/>
      <c r="H5" s="371" t="s">
        <v>10</v>
      </c>
      <c r="I5" s="371" t="s">
        <v>11</v>
      </c>
      <c r="J5" s="371" t="s">
        <v>13</v>
      </c>
      <c r="K5" s="371" t="s">
        <v>14</v>
      </c>
      <c r="L5" s="371" t="s">
        <v>15</v>
      </c>
    </row>
    <row r="6" spans="1:12" s="7" customFormat="1" ht="86.25" customHeight="1">
      <c r="A6" s="371"/>
      <c r="B6" s="371"/>
      <c r="C6" s="371"/>
      <c r="D6" s="371"/>
      <c r="E6" s="371"/>
      <c r="F6" s="13" t="s">
        <v>17</v>
      </c>
      <c r="G6" s="13" t="s">
        <v>12</v>
      </c>
      <c r="H6" s="371"/>
      <c r="I6" s="371"/>
      <c r="J6" s="371"/>
      <c r="K6" s="371"/>
      <c r="L6" s="371"/>
    </row>
    <row r="7" spans="1:12" s="7" customFormat="1" ht="11.25" customHeight="1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  <c r="J7" s="90">
        <v>10</v>
      </c>
      <c r="K7" s="90">
        <v>11</v>
      </c>
      <c r="L7" s="90">
        <v>12</v>
      </c>
    </row>
    <row r="8" spans="1:12" s="1" customFormat="1" ht="16.5" customHeight="1">
      <c r="A8" s="77" t="s">
        <v>114</v>
      </c>
      <c r="B8" s="77"/>
      <c r="C8" s="63" t="s">
        <v>115</v>
      </c>
      <c r="D8" s="69">
        <f>SUM(E8,H8,I8,J8,K8,L8)</f>
        <v>15000</v>
      </c>
      <c r="E8" s="142">
        <f>SUM(F8:G8)</f>
        <v>0</v>
      </c>
      <c r="F8" s="142">
        <v>0</v>
      </c>
      <c r="G8" s="142"/>
      <c r="H8" s="148">
        <v>15000</v>
      </c>
      <c r="I8" s="142">
        <v>0</v>
      </c>
      <c r="J8" s="142">
        <v>0</v>
      </c>
      <c r="K8" s="142">
        <v>0</v>
      </c>
      <c r="L8" s="142">
        <v>0</v>
      </c>
    </row>
    <row r="9" spans="1:12" s="7" customFormat="1" ht="18.75" customHeight="1">
      <c r="A9" s="78"/>
      <c r="B9" s="78" t="s">
        <v>131</v>
      </c>
      <c r="C9" s="64" t="s">
        <v>132</v>
      </c>
      <c r="D9" s="72">
        <f aca="true" t="shared" si="0" ref="D9:D71">SUM(E9,H9,I9,J9,K9,L9)</f>
        <v>15000</v>
      </c>
      <c r="E9" s="141">
        <f aca="true" t="shared" si="1" ref="E9:E71">SUM(F9:G9)</f>
        <v>0</v>
      </c>
      <c r="F9" s="141"/>
      <c r="G9" s="141"/>
      <c r="H9" s="149">
        <v>15000</v>
      </c>
      <c r="I9" s="141"/>
      <c r="J9" s="141"/>
      <c r="K9" s="141"/>
      <c r="L9" s="141"/>
    </row>
    <row r="10" spans="1:12" s="1" customFormat="1" ht="18.75" customHeight="1">
      <c r="A10" s="77" t="s">
        <v>133</v>
      </c>
      <c r="B10" s="77"/>
      <c r="C10" s="63" t="s">
        <v>134</v>
      </c>
      <c r="D10" s="69">
        <f t="shared" si="0"/>
        <v>1571500</v>
      </c>
      <c r="E10" s="142">
        <f t="shared" si="1"/>
        <v>1271500</v>
      </c>
      <c r="F10" s="142">
        <v>5000</v>
      </c>
      <c r="G10" s="142">
        <v>1266500</v>
      </c>
      <c r="H10" s="142">
        <v>300000</v>
      </c>
      <c r="I10" s="142">
        <v>0</v>
      </c>
      <c r="J10" s="142">
        <v>0</v>
      </c>
      <c r="K10" s="142">
        <v>0</v>
      </c>
      <c r="L10" s="142">
        <v>0</v>
      </c>
    </row>
    <row r="11" spans="1:12" s="7" customFormat="1" ht="33" customHeight="1">
      <c r="A11" s="78"/>
      <c r="B11" s="78" t="s">
        <v>135</v>
      </c>
      <c r="C11" s="64" t="s">
        <v>136</v>
      </c>
      <c r="D11" s="72">
        <f t="shared" si="0"/>
        <v>300000</v>
      </c>
      <c r="E11" s="141">
        <f t="shared" si="1"/>
        <v>0</v>
      </c>
      <c r="F11" s="141"/>
      <c r="G11" s="141"/>
      <c r="H11" s="141">
        <v>300000</v>
      </c>
      <c r="I11" s="141"/>
      <c r="J11" s="141"/>
      <c r="K11" s="141"/>
      <c r="L11" s="141"/>
    </row>
    <row r="12" spans="1:12" s="7" customFormat="1" ht="22.5" customHeight="1">
      <c r="A12" s="78"/>
      <c r="B12" s="78" t="s">
        <v>137</v>
      </c>
      <c r="C12" s="64" t="s">
        <v>138</v>
      </c>
      <c r="D12" s="72">
        <f t="shared" si="0"/>
        <v>1271500</v>
      </c>
      <c r="E12" s="141">
        <f t="shared" si="1"/>
        <v>1271500</v>
      </c>
      <c r="F12" s="141">
        <v>5000</v>
      </c>
      <c r="G12" s="141">
        <v>1266500</v>
      </c>
      <c r="H12" s="141"/>
      <c r="I12" s="141"/>
      <c r="J12" s="141"/>
      <c r="K12" s="141"/>
      <c r="L12" s="141"/>
    </row>
    <row r="13" spans="1:12" s="1" customFormat="1" ht="27.75" customHeight="1">
      <c r="A13" s="77" t="s">
        <v>116</v>
      </c>
      <c r="B13" s="77"/>
      <c r="C13" s="63" t="s">
        <v>117</v>
      </c>
      <c r="D13" s="69">
        <f t="shared" si="0"/>
        <v>123000</v>
      </c>
      <c r="E13" s="142">
        <f t="shared" si="1"/>
        <v>123000</v>
      </c>
      <c r="F13" s="142">
        <v>10000</v>
      </c>
      <c r="G13" s="142">
        <v>113000</v>
      </c>
      <c r="H13" s="142">
        <v>0</v>
      </c>
      <c r="I13" s="142">
        <v>0</v>
      </c>
      <c r="J13" s="142">
        <v>0</v>
      </c>
      <c r="K13" s="142">
        <v>0</v>
      </c>
      <c r="L13" s="142">
        <v>0</v>
      </c>
    </row>
    <row r="14" spans="1:12" s="7" customFormat="1" ht="31.5" customHeight="1">
      <c r="A14" s="78"/>
      <c r="B14" s="78" t="s">
        <v>139</v>
      </c>
      <c r="C14" s="64" t="s">
        <v>140</v>
      </c>
      <c r="D14" s="72">
        <f t="shared" si="0"/>
        <v>123000</v>
      </c>
      <c r="E14" s="141">
        <f t="shared" si="1"/>
        <v>123000</v>
      </c>
      <c r="F14" s="141">
        <v>10000</v>
      </c>
      <c r="G14" s="141">
        <v>113000</v>
      </c>
      <c r="H14" s="141"/>
      <c r="I14" s="141"/>
      <c r="J14" s="141"/>
      <c r="K14" s="141"/>
      <c r="L14" s="141"/>
    </row>
    <row r="15" spans="1:12" s="1" customFormat="1" ht="27" customHeight="1">
      <c r="A15" s="77" t="s">
        <v>141</v>
      </c>
      <c r="B15" s="77"/>
      <c r="C15" s="63" t="s">
        <v>142</v>
      </c>
      <c r="D15" s="69">
        <f t="shared" si="0"/>
        <v>400000</v>
      </c>
      <c r="E15" s="142">
        <f t="shared" si="1"/>
        <v>400000</v>
      </c>
      <c r="F15" s="142">
        <v>200000</v>
      </c>
      <c r="G15" s="142">
        <v>200000</v>
      </c>
      <c r="H15" s="142">
        <v>0</v>
      </c>
      <c r="I15" s="142">
        <v>0</v>
      </c>
      <c r="J15" s="142">
        <v>0</v>
      </c>
      <c r="K15" s="142">
        <v>0</v>
      </c>
      <c r="L15" s="142">
        <v>0</v>
      </c>
    </row>
    <row r="16" spans="1:12" s="7" customFormat="1" ht="38.25">
      <c r="A16" s="78"/>
      <c r="B16" s="78" t="s">
        <v>143</v>
      </c>
      <c r="C16" s="64" t="s">
        <v>144</v>
      </c>
      <c r="D16" s="72">
        <f t="shared" si="0"/>
        <v>300000</v>
      </c>
      <c r="E16" s="141">
        <f t="shared" si="1"/>
        <v>300000</v>
      </c>
      <c r="F16" s="141">
        <v>200000</v>
      </c>
      <c r="G16" s="141">
        <v>100000</v>
      </c>
      <c r="H16" s="141"/>
      <c r="I16" s="141"/>
      <c r="J16" s="141"/>
      <c r="K16" s="141"/>
      <c r="L16" s="141"/>
    </row>
    <row r="17" spans="1:12" s="7" customFormat="1" ht="38.25">
      <c r="A17" s="78"/>
      <c r="B17" s="79">
        <v>71014</v>
      </c>
      <c r="C17" s="80" t="s">
        <v>145</v>
      </c>
      <c r="D17" s="72">
        <f t="shared" si="0"/>
        <v>100000</v>
      </c>
      <c r="E17" s="141">
        <f t="shared" si="1"/>
        <v>100000</v>
      </c>
      <c r="F17" s="141"/>
      <c r="G17" s="141">
        <v>100000</v>
      </c>
      <c r="H17" s="141"/>
      <c r="I17" s="141"/>
      <c r="J17" s="141"/>
      <c r="K17" s="141"/>
      <c r="L17" s="141"/>
    </row>
    <row r="18" spans="1:12" s="1" customFormat="1" ht="48" customHeight="1">
      <c r="A18" s="77" t="s">
        <v>118</v>
      </c>
      <c r="B18" s="81"/>
      <c r="C18" s="82" t="s">
        <v>119</v>
      </c>
      <c r="D18" s="69">
        <f t="shared" si="0"/>
        <v>3747058</v>
      </c>
      <c r="E18" s="142">
        <f t="shared" si="1"/>
        <v>3527058</v>
      </c>
      <c r="F18" s="142">
        <v>2574058</v>
      </c>
      <c r="G18" s="142">
        <v>953000</v>
      </c>
      <c r="H18" s="142">
        <v>0</v>
      </c>
      <c r="I18" s="142">
        <v>220000</v>
      </c>
      <c r="J18" s="142">
        <v>0</v>
      </c>
      <c r="K18" s="142">
        <v>0</v>
      </c>
      <c r="L18" s="142">
        <v>0</v>
      </c>
    </row>
    <row r="19" spans="1:12" s="7" customFormat="1" ht="48" customHeight="1">
      <c r="A19" s="78"/>
      <c r="B19" s="79">
        <v>75011</v>
      </c>
      <c r="C19" s="80" t="s">
        <v>203</v>
      </c>
      <c r="D19" s="72">
        <f t="shared" si="0"/>
        <v>69058</v>
      </c>
      <c r="E19" s="141">
        <f t="shared" si="1"/>
        <v>69058</v>
      </c>
      <c r="F19" s="141">
        <v>69058</v>
      </c>
      <c r="G19" s="141"/>
      <c r="H19" s="141"/>
      <c r="I19" s="141"/>
      <c r="J19" s="141"/>
      <c r="K19" s="141"/>
      <c r="L19" s="141"/>
    </row>
    <row r="20" spans="1:12" s="7" customFormat="1" ht="42" customHeight="1">
      <c r="A20" s="78"/>
      <c r="B20" s="79">
        <v>75022</v>
      </c>
      <c r="C20" s="80" t="s">
        <v>146</v>
      </c>
      <c r="D20" s="72">
        <f t="shared" si="0"/>
        <v>280000</v>
      </c>
      <c r="E20" s="141">
        <f t="shared" si="1"/>
        <v>60000</v>
      </c>
      <c r="F20" s="141"/>
      <c r="G20" s="141">
        <v>60000</v>
      </c>
      <c r="H20" s="141"/>
      <c r="I20" s="141">
        <v>220000</v>
      </c>
      <c r="J20" s="141"/>
      <c r="K20" s="141"/>
      <c r="L20" s="141"/>
    </row>
    <row r="21" spans="1:12" s="7" customFormat="1" ht="29.25" customHeight="1">
      <c r="A21" s="78"/>
      <c r="B21" s="79">
        <v>75023</v>
      </c>
      <c r="C21" s="80" t="s">
        <v>147</v>
      </c>
      <c r="D21" s="72">
        <f t="shared" si="0"/>
        <v>3248000</v>
      </c>
      <c r="E21" s="141">
        <f t="shared" si="1"/>
        <v>3248000</v>
      </c>
      <c r="F21" s="141">
        <v>2495000</v>
      </c>
      <c r="G21" s="141">
        <v>753000</v>
      </c>
      <c r="H21" s="141"/>
      <c r="I21" s="141"/>
      <c r="J21" s="141"/>
      <c r="K21" s="141"/>
      <c r="L21" s="141"/>
    </row>
    <row r="22" spans="1:12" s="7" customFormat="1" ht="49.5" customHeight="1">
      <c r="A22" s="78"/>
      <c r="B22" s="79">
        <v>75075</v>
      </c>
      <c r="C22" s="80" t="s">
        <v>148</v>
      </c>
      <c r="D22" s="72">
        <f t="shared" si="0"/>
        <v>150000</v>
      </c>
      <c r="E22" s="141">
        <f t="shared" si="1"/>
        <v>150000</v>
      </c>
      <c r="F22" s="141">
        <v>10000</v>
      </c>
      <c r="G22" s="141">
        <v>140000</v>
      </c>
      <c r="H22" s="141"/>
      <c r="I22" s="141"/>
      <c r="J22" s="141"/>
      <c r="K22" s="141"/>
      <c r="L22" s="141"/>
    </row>
    <row r="23" spans="1:12" s="1" customFormat="1" ht="71.25" customHeight="1">
      <c r="A23" s="77" t="s">
        <v>121</v>
      </c>
      <c r="B23" s="81"/>
      <c r="C23" s="82" t="s">
        <v>122</v>
      </c>
      <c r="D23" s="69">
        <f t="shared" si="0"/>
        <v>1597</v>
      </c>
      <c r="E23" s="142">
        <f t="shared" si="1"/>
        <v>1597</v>
      </c>
      <c r="F23" s="142">
        <v>1597</v>
      </c>
      <c r="G23" s="142">
        <v>0</v>
      </c>
      <c r="H23" s="142">
        <v>0</v>
      </c>
      <c r="I23" s="142">
        <v>0</v>
      </c>
      <c r="J23" s="142">
        <v>0</v>
      </c>
      <c r="K23" s="142">
        <v>0</v>
      </c>
      <c r="L23" s="142">
        <v>0</v>
      </c>
    </row>
    <row r="24" spans="1:12" s="7" customFormat="1" ht="66" customHeight="1">
      <c r="A24" s="78"/>
      <c r="B24" s="79">
        <v>75101</v>
      </c>
      <c r="C24" s="80" t="s">
        <v>149</v>
      </c>
      <c r="D24" s="72">
        <f t="shared" si="0"/>
        <v>1597</v>
      </c>
      <c r="E24" s="141">
        <f t="shared" si="1"/>
        <v>1597</v>
      </c>
      <c r="F24" s="141">
        <v>1597</v>
      </c>
      <c r="G24" s="141"/>
      <c r="H24" s="141"/>
      <c r="I24" s="141"/>
      <c r="J24" s="141"/>
      <c r="K24" s="141"/>
      <c r="L24" s="141"/>
    </row>
    <row r="25" spans="1:12" s="1" customFormat="1" ht="51.75" customHeight="1">
      <c r="A25" s="77" t="s">
        <v>123</v>
      </c>
      <c r="B25" s="81"/>
      <c r="C25" s="82" t="s">
        <v>124</v>
      </c>
      <c r="D25" s="69">
        <f t="shared" si="0"/>
        <v>292933</v>
      </c>
      <c r="E25" s="142">
        <f t="shared" si="1"/>
        <v>292933</v>
      </c>
      <c r="F25" s="142">
        <v>30500</v>
      </c>
      <c r="G25" s="142">
        <v>262433</v>
      </c>
      <c r="H25" s="142">
        <v>0</v>
      </c>
      <c r="I25" s="142">
        <v>0</v>
      </c>
      <c r="J25" s="142">
        <v>0</v>
      </c>
      <c r="K25" s="142">
        <v>0</v>
      </c>
      <c r="L25" s="142">
        <v>0</v>
      </c>
    </row>
    <row r="26" spans="1:12" s="7" customFormat="1" ht="32.25" customHeight="1">
      <c r="A26" s="78"/>
      <c r="B26" s="79">
        <v>75412</v>
      </c>
      <c r="C26" s="80" t="s">
        <v>150</v>
      </c>
      <c r="D26" s="72">
        <f t="shared" si="0"/>
        <v>292633</v>
      </c>
      <c r="E26" s="141">
        <f t="shared" si="1"/>
        <v>292633</v>
      </c>
      <c r="F26" s="141">
        <v>30500</v>
      </c>
      <c r="G26" s="141">
        <v>262133</v>
      </c>
      <c r="H26" s="141"/>
      <c r="I26" s="141"/>
      <c r="J26" s="141"/>
      <c r="K26" s="141"/>
      <c r="L26" s="141"/>
    </row>
    <row r="27" spans="1:12" s="7" customFormat="1" ht="27.75" customHeight="1">
      <c r="A27" s="78"/>
      <c r="B27" s="79">
        <v>75414</v>
      </c>
      <c r="C27" s="80" t="s">
        <v>151</v>
      </c>
      <c r="D27" s="72">
        <f t="shared" si="0"/>
        <v>300</v>
      </c>
      <c r="E27" s="141">
        <f t="shared" si="1"/>
        <v>300</v>
      </c>
      <c r="F27" s="141"/>
      <c r="G27" s="141">
        <v>300</v>
      </c>
      <c r="H27" s="141"/>
      <c r="I27" s="141"/>
      <c r="J27" s="141"/>
      <c r="K27" s="141"/>
      <c r="L27" s="141"/>
    </row>
    <row r="28" spans="1:12" s="1" customFormat="1" ht="36.75" customHeight="1">
      <c r="A28" s="77" t="s">
        <v>152</v>
      </c>
      <c r="B28" s="81"/>
      <c r="C28" s="82" t="s">
        <v>153</v>
      </c>
      <c r="D28" s="69">
        <f t="shared" si="0"/>
        <v>265000</v>
      </c>
      <c r="E28" s="142">
        <f t="shared" si="1"/>
        <v>0</v>
      </c>
      <c r="F28" s="142">
        <v>0</v>
      </c>
      <c r="G28" s="142">
        <v>0</v>
      </c>
      <c r="H28" s="142">
        <v>0</v>
      </c>
      <c r="I28" s="142">
        <v>0</v>
      </c>
      <c r="J28" s="142">
        <v>0</v>
      </c>
      <c r="K28" s="142">
        <v>0</v>
      </c>
      <c r="L28" s="142">
        <v>265000</v>
      </c>
    </row>
    <row r="29" spans="1:12" s="7" customFormat="1" ht="63.75" customHeight="1">
      <c r="A29" s="78"/>
      <c r="B29" s="79">
        <v>75702</v>
      </c>
      <c r="C29" s="80" t="s">
        <v>154</v>
      </c>
      <c r="D29" s="72">
        <f t="shared" si="0"/>
        <v>265000</v>
      </c>
      <c r="E29" s="141">
        <f t="shared" si="1"/>
        <v>0</v>
      </c>
      <c r="F29" s="141"/>
      <c r="G29" s="141"/>
      <c r="H29" s="141"/>
      <c r="I29" s="141"/>
      <c r="J29" s="141"/>
      <c r="K29" s="141"/>
      <c r="L29" s="141">
        <v>265000</v>
      </c>
    </row>
    <row r="30" spans="1:12" s="76" customFormat="1" ht="27" customHeight="1">
      <c r="A30" s="83" t="s">
        <v>127</v>
      </c>
      <c r="B30" s="84"/>
      <c r="C30" s="85" t="s">
        <v>128</v>
      </c>
      <c r="D30" s="69">
        <f t="shared" si="0"/>
        <v>327000</v>
      </c>
      <c r="E30" s="142">
        <f t="shared" si="1"/>
        <v>327000</v>
      </c>
      <c r="F30" s="145">
        <v>0</v>
      </c>
      <c r="G30" s="145">
        <v>327000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</row>
    <row r="31" spans="1:12" s="7" customFormat="1" ht="33" customHeight="1">
      <c r="A31" s="78"/>
      <c r="B31" s="79">
        <v>75814</v>
      </c>
      <c r="C31" s="80" t="s">
        <v>155</v>
      </c>
      <c r="D31" s="72">
        <f t="shared" si="0"/>
        <v>20000</v>
      </c>
      <c r="E31" s="141">
        <f t="shared" si="1"/>
        <v>20000</v>
      </c>
      <c r="F31" s="141"/>
      <c r="G31" s="141">
        <v>20000</v>
      </c>
      <c r="H31" s="141"/>
      <c r="I31" s="141"/>
      <c r="J31" s="141"/>
      <c r="K31" s="141"/>
      <c r="L31" s="141"/>
    </row>
    <row r="32" spans="1:12" s="89" customFormat="1" ht="29.25" customHeight="1">
      <c r="A32" s="91"/>
      <c r="B32" s="92">
        <v>75818</v>
      </c>
      <c r="C32" s="93" t="s">
        <v>156</v>
      </c>
      <c r="D32" s="72">
        <f t="shared" si="0"/>
        <v>307000</v>
      </c>
      <c r="E32" s="141">
        <f t="shared" si="1"/>
        <v>307000</v>
      </c>
      <c r="F32" s="146"/>
      <c r="G32" s="146">
        <v>307000</v>
      </c>
      <c r="H32" s="146"/>
      <c r="I32" s="146"/>
      <c r="J32" s="146"/>
      <c r="K32" s="146"/>
      <c r="L32" s="146"/>
    </row>
    <row r="33" spans="1:12" s="1" customFormat="1" ht="31.5" customHeight="1">
      <c r="A33" s="77" t="s">
        <v>157</v>
      </c>
      <c r="B33" s="81"/>
      <c r="C33" s="82" t="s">
        <v>158</v>
      </c>
      <c r="D33" s="69">
        <f t="shared" si="0"/>
        <v>12389466</v>
      </c>
      <c r="E33" s="142">
        <f t="shared" si="1"/>
        <v>11430366</v>
      </c>
      <c r="F33" s="142">
        <v>9243377</v>
      </c>
      <c r="G33" s="142">
        <v>2186989</v>
      </c>
      <c r="H33" s="142">
        <v>500000</v>
      </c>
      <c r="I33" s="142">
        <v>459100</v>
      </c>
      <c r="J33" s="142">
        <v>0</v>
      </c>
      <c r="K33" s="142">
        <v>0</v>
      </c>
      <c r="L33" s="142">
        <v>0</v>
      </c>
    </row>
    <row r="34" spans="1:12" s="7" customFormat="1" ht="31.5" customHeight="1">
      <c r="A34" s="78"/>
      <c r="B34" s="79">
        <v>80101</v>
      </c>
      <c r="C34" s="80" t="s">
        <v>159</v>
      </c>
      <c r="D34" s="72">
        <f t="shared" si="0"/>
        <v>6985869</v>
      </c>
      <c r="E34" s="141">
        <f t="shared" si="1"/>
        <v>6687369</v>
      </c>
      <c r="F34" s="141">
        <v>5546100</v>
      </c>
      <c r="G34" s="141">
        <v>1141269</v>
      </c>
      <c r="H34" s="141"/>
      <c r="I34" s="141">
        <v>298500</v>
      </c>
      <c r="J34" s="141"/>
      <c r="K34" s="141"/>
      <c r="L34" s="141"/>
    </row>
    <row r="35" spans="1:12" s="7" customFormat="1" ht="38.25">
      <c r="A35" s="78"/>
      <c r="B35" s="79">
        <v>80103</v>
      </c>
      <c r="C35" s="80" t="s">
        <v>160</v>
      </c>
      <c r="D35" s="72">
        <f t="shared" si="0"/>
        <v>531800</v>
      </c>
      <c r="E35" s="141">
        <f t="shared" si="1"/>
        <v>500500</v>
      </c>
      <c r="F35" s="141">
        <v>467600</v>
      </c>
      <c r="G35" s="141">
        <v>32900</v>
      </c>
      <c r="H35" s="141"/>
      <c r="I35" s="141">
        <v>31300</v>
      </c>
      <c r="J35" s="141"/>
      <c r="K35" s="141"/>
      <c r="L35" s="141"/>
    </row>
    <row r="36" spans="1:12" s="7" customFormat="1" ht="36.75" customHeight="1">
      <c r="A36" s="78"/>
      <c r="B36" s="79">
        <v>80104</v>
      </c>
      <c r="C36" s="80" t="s">
        <v>161</v>
      </c>
      <c r="D36" s="72">
        <f t="shared" si="0"/>
        <v>500000</v>
      </c>
      <c r="E36" s="141">
        <f t="shared" si="1"/>
        <v>0</v>
      </c>
      <c r="F36" s="141"/>
      <c r="G36" s="141"/>
      <c r="H36" s="141">
        <v>500000</v>
      </c>
      <c r="I36" s="141"/>
      <c r="J36" s="141"/>
      <c r="K36" s="141"/>
      <c r="L36" s="141"/>
    </row>
    <row r="37" spans="1:12" s="7" customFormat="1" ht="31.5" customHeight="1">
      <c r="A37" s="78"/>
      <c r="B37" s="79">
        <v>80110</v>
      </c>
      <c r="C37" s="80" t="s">
        <v>162</v>
      </c>
      <c r="D37" s="72">
        <f t="shared" si="0"/>
        <v>2685000</v>
      </c>
      <c r="E37" s="141">
        <f t="shared" si="1"/>
        <v>2555700</v>
      </c>
      <c r="F37" s="141">
        <v>2334100</v>
      </c>
      <c r="G37" s="141">
        <v>221600</v>
      </c>
      <c r="H37" s="141"/>
      <c r="I37" s="141">
        <v>129300</v>
      </c>
      <c r="J37" s="141"/>
      <c r="K37" s="141"/>
      <c r="L37" s="141"/>
    </row>
    <row r="38" spans="1:12" s="7" customFormat="1" ht="38.25" customHeight="1">
      <c r="A38" s="78"/>
      <c r="B38" s="79">
        <v>80113</v>
      </c>
      <c r="C38" s="80" t="s">
        <v>163</v>
      </c>
      <c r="D38" s="72">
        <f t="shared" si="0"/>
        <v>260000</v>
      </c>
      <c r="E38" s="141">
        <f t="shared" si="1"/>
        <v>260000</v>
      </c>
      <c r="F38" s="141"/>
      <c r="G38" s="141">
        <v>260000</v>
      </c>
      <c r="H38" s="141"/>
      <c r="I38" s="141"/>
      <c r="J38" s="141"/>
      <c r="K38" s="141"/>
      <c r="L38" s="141"/>
    </row>
    <row r="39" spans="1:12" s="7" customFormat="1" ht="57" customHeight="1">
      <c r="A39" s="78"/>
      <c r="B39" s="79">
        <v>80114</v>
      </c>
      <c r="C39" s="80" t="s">
        <v>164</v>
      </c>
      <c r="D39" s="72">
        <f t="shared" si="0"/>
        <v>800000</v>
      </c>
      <c r="E39" s="141">
        <f t="shared" si="1"/>
        <v>800000</v>
      </c>
      <c r="F39" s="141">
        <v>573200</v>
      </c>
      <c r="G39" s="141">
        <v>226800</v>
      </c>
      <c r="H39" s="141"/>
      <c r="I39" s="141"/>
      <c r="J39" s="141"/>
      <c r="K39" s="141"/>
      <c r="L39" s="141"/>
    </row>
    <row r="40" spans="1:12" s="7" customFormat="1" ht="38.25">
      <c r="A40" s="78"/>
      <c r="B40" s="79">
        <v>80146</v>
      </c>
      <c r="C40" s="80" t="s">
        <v>165</v>
      </c>
      <c r="D40" s="72">
        <f t="shared" si="0"/>
        <v>20000</v>
      </c>
      <c r="E40" s="141">
        <f t="shared" si="1"/>
        <v>20000</v>
      </c>
      <c r="F40" s="141"/>
      <c r="G40" s="141">
        <v>20000</v>
      </c>
      <c r="H40" s="141"/>
      <c r="I40" s="141"/>
      <c r="J40" s="141"/>
      <c r="K40" s="141"/>
      <c r="L40" s="141"/>
    </row>
    <row r="41" spans="1:12" s="7" customFormat="1" ht="33" customHeight="1">
      <c r="A41" s="78"/>
      <c r="B41" s="79">
        <v>80148</v>
      </c>
      <c r="C41" s="80" t="s">
        <v>166</v>
      </c>
      <c r="D41" s="72">
        <f t="shared" si="0"/>
        <v>593297</v>
      </c>
      <c r="E41" s="141">
        <f t="shared" si="1"/>
        <v>593297</v>
      </c>
      <c r="F41" s="141">
        <v>322377</v>
      </c>
      <c r="G41" s="141">
        <v>270920</v>
      </c>
      <c r="H41" s="141"/>
      <c r="I41" s="141"/>
      <c r="J41" s="141"/>
      <c r="K41" s="141"/>
      <c r="L41" s="141"/>
    </row>
    <row r="42" spans="1:12" s="7" customFormat="1" ht="33" customHeight="1">
      <c r="A42" s="78"/>
      <c r="B42" s="79">
        <v>80195</v>
      </c>
      <c r="C42" s="80" t="s">
        <v>179</v>
      </c>
      <c r="D42" s="72">
        <f t="shared" si="0"/>
        <v>13500</v>
      </c>
      <c r="E42" s="141">
        <f t="shared" si="1"/>
        <v>13500</v>
      </c>
      <c r="F42" s="141"/>
      <c r="G42" s="141">
        <v>13500</v>
      </c>
      <c r="H42" s="141"/>
      <c r="I42" s="141"/>
      <c r="J42" s="141"/>
      <c r="K42" s="141"/>
      <c r="L42" s="141"/>
    </row>
    <row r="43" spans="1:12" s="1" customFormat="1" ht="33" customHeight="1">
      <c r="A43" s="77" t="s">
        <v>167</v>
      </c>
      <c r="B43" s="81"/>
      <c r="C43" s="82" t="s">
        <v>168</v>
      </c>
      <c r="D43" s="69">
        <f t="shared" si="0"/>
        <v>135000</v>
      </c>
      <c r="E43" s="142">
        <f t="shared" si="1"/>
        <v>135000</v>
      </c>
      <c r="F43" s="142">
        <v>28000</v>
      </c>
      <c r="G43" s="142">
        <v>107000</v>
      </c>
      <c r="H43" s="142">
        <v>0</v>
      </c>
      <c r="I43" s="142">
        <v>0</v>
      </c>
      <c r="J43" s="142">
        <v>0</v>
      </c>
      <c r="K43" s="142">
        <v>0</v>
      </c>
      <c r="L43" s="142">
        <v>0</v>
      </c>
    </row>
    <row r="44" spans="1:12" s="7" customFormat="1" ht="44.25" customHeight="1">
      <c r="A44" s="78"/>
      <c r="B44" s="79">
        <v>85153</v>
      </c>
      <c r="C44" s="80" t="s">
        <v>169</v>
      </c>
      <c r="D44" s="72">
        <f t="shared" si="0"/>
        <v>25000</v>
      </c>
      <c r="E44" s="141">
        <f t="shared" si="1"/>
        <v>25000</v>
      </c>
      <c r="F44" s="141"/>
      <c r="G44" s="141">
        <v>25000</v>
      </c>
      <c r="H44" s="141"/>
      <c r="I44" s="141"/>
      <c r="J44" s="141"/>
      <c r="K44" s="141"/>
      <c r="L44" s="141"/>
    </row>
    <row r="45" spans="1:12" s="7" customFormat="1" ht="35.25" customHeight="1">
      <c r="A45" s="78"/>
      <c r="B45" s="79">
        <v>85154</v>
      </c>
      <c r="C45" s="80" t="s">
        <v>170</v>
      </c>
      <c r="D45" s="72">
        <f t="shared" si="0"/>
        <v>110000</v>
      </c>
      <c r="E45" s="141">
        <f t="shared" si="1"/>
        <v>110000</v>
      </c>
      <c r="F45" s="141">
        <v>28000</v>
      </c>
      <c r="G45" s="141">
        <v>82000</v>
      </c>
      <c r="H45" s="141"/>
      <c r="I45" s="141"/>
      <c r="J45" s="141"/>
      <c r="K45" s="141"/>
      <c r="L45" s="141"/>
    </row>
    <row r="46" spans="1:12" s="1" customFormat="1" ht="38.25" customHeight="1">
      <c r="A46" s="77" t="s">
        <v>129</v>
      </c>
      <c r="B46" s="81"/>
      <c r="C46" s="82" t="s">
        <v>130</v>
      </c>
      <c r="D46" s="69">
        <f t="shared" si="0"/>
        <v>3891600</v>
      </c>
      <c r="E46" s="142">
        <f t="shared" si="1"/>
        <v>1353800</v>
      </c>
      <c r="F46" s="142">
        <v>933200</v>
      </c>
      <c r="G46" s="142">
        <v>420600</v>
      </c>
      <c r="H46" s="142">
        <v>0</v>
      </c>
      <c r="I46" s="142">
        <v>2537800</v>
      </c>
      <c r="J46" s="142">
        <v>0</v>
      </c>
      <c r="K46" s="142">
        <v>0</v>
      </c>
      <c r="L46" s="142">
        <v>0</v>
      </c>
    </row>
    <row r="47" spans="1:12" s="7" customFormat="1" ht="33" customHeight="1">
      <c r="A47" s="78"/>
      <c r="B47" s="79">
        <v>85202</v>
      </c>
      <c r="C47" s="80" t="s">
        <v>171</v>
      </c>
      <c r="D47" s="72">
        <f t="shared" si="0"/>
        <v>240000</v>
      </c>
      <c r="E47" s="141">
        <f t="shared" si="1"/>
        <v>240000</v>
      </c>
      <c r="F47" s="141"/>
      <c r="G47" s="141">
        <v>240000</v>
      </c>
      <c r="H47" s="141"/>
      <c r="I47" s="141"/>
      <c r="J47" s="141"/>
      <c r="K47" s="141"/>
      <c r="L47" s="141"/>
    </row>
    <row r="48" spans="1:12" s="7" customFormat="1" ht="89.25">
      <c r="A48" s="78"/>
      <c r="B48" s="79">
        <v>85212</v>
      </c>
      <c r="C48" s="80" t="s">
        <v>172</v>
      </c>
      <c r="D48" s="72">
        <f t="shared" si="0"/>
        <v>2330000</v>
      </c>
      <c r="E48" s="141">
        <f t="shared" si="1"/>
        <v>107200</v>
      </c>
      <c r="F48" s="141">
        <v>88200</v>
      </c>
      <c r="G48" s="141">
        <v>19000</v>
      </c>
      <c r="H48" s="141"/>
      <c r="I48" s="141">
        <v>2222800</v>
      </c>
      <c r="J48" s="141"/>
      <c r="K48" s="141"/>
      <c r="L48" s="141"/>
    </row>
    <row r="49" spans="1:12" s="7" customFormat="1" ht="102">
      <c r="A49" s="78"/>
      <c r="B49" s="79">
        <v>85213</v>
      </c>
      <c r="C49" s="80" t="s">
        <v>173</v>
      </c>
      <c r="D49" s="72">
        <f t="shared" si="0"/>
        <v>7400</v>
      </c>
      <c r="E49" s="141">
        <f t="shared" si="1"/>
        <v>7400</v>
      </c>
      <c r="F49" s="141"/>
      <c r="G49" s="141">
        <v>7400</v>
      </c>
      <c r="H49" s="141"/>
      <c r="I49" s="141"/>
      <c r="J49" s="141"/>
      <c r="K49" s="141"/>
      <c r="L49" s="141"/>
    </row>
    <row r="50" spans="1:12" s="7" customFormat="1" ht="67.5" customHeight="1">
      <c r="A50" s="78"/>
      <c r="B50" s="79">
        <v>85214</v>
      </c>
      <c r="C50" s="80" t="s">
        <v>174</v>
      </c>
      <c r="D50" s="72">
        <f t="shared" si="0"/>
        <v>130000</v>
      </c>
      <c r="E50" s="141">
        <f t="shared" si="1"/>
        <v>0</v>
      </c>
      <c r="F50" s="141"/>
      <c r="G50" s="141"/>
      <c r="H50" s="141"/>
      <c r="I50" s="141">
        <v>130000</v>
      </c>
      <c r="J50" s="141"/>
      <c r="K50" s="141"/>
      <c r="L50" s="141"/>
    </row>
    <row r="51" spans="1:12" s="7" customFormat="1" ht="41.25" customHeight="1">
      <c r="A51" s="78"/>
      <c r="B51" s="79">
        <v>85215</v>
      </c>
      <c r="C51" s="80" t="s">
        <v>175</v>
      </c>
      <c r="D51" s="72">
        <f t="shared" si="0"/>
        <v>20000</v>
      </c>
      <c r="E51" s="141">
        <f t="shared" si="1"/>
        <v>0</v>
      </c>
      <c r="F51" s="141"/>
      <c r="G51" s="141"/>
      <c r="H51" s="141"/>
      <c r="I51" s="141">
        <v>20000</v>
      </c>
      <c r="J51" s="141"/>
      <c r="K51" s="141"/>
      <c r="L51" s="141"/>
    </row>
    <row r="52" spans="1:12" s="7" customFormat="1" ht="31.5" customHeight="1">
      <c r="A52" s="78"/>
      <c r="B52" s="79">
        <v>85216</v>
      </c>
      <c r="C52" s="80" t="s">
        <v>176</v>
      </c>
      <c r="D52" s="72">
        <f t="shared" si="0"/>
        <v>40000</v>
      </c>
      <c r="E52" s="141">
        <f t="shared" si="1"/>
        <v>0</v>
      </c>
      <c r="F52" s="141"/>
      <c r="G52" s="141"/>
      <c r="H52" s="141"/>
      <c r="I52" s="141">
        <v>40000</v>
      </c>
      <c r="J52" s="141"/>
      <c r="K52" s="141"/>
      <c r="L52" s="141"/>
    </row>
    <row r="53" spans="1:12" s="7" customFormat="1" ht="31.5" customHeight="1">
      <c r="A53" s="78"/>
      <c r="B53" s="79">
        <v>85219</v>
      </c>
      <c r="C53" s="80" t="s">
        <v>177</v>
      </c>
      <c r="D53" s="72">
        <v>724200</v>
      </c>
      <c r="E53" s="141">
        <v>724200</v>
      </c>
      <c r="F53" s="141">
        <v>606200</v>
      </c>
      <c r="G53" s="141">
        <v>118000</v>
      </c>
      <c r="H53" s="141"/>
      <c r="I53" s="141"/>
      <c r="J53" s="141"/>
      <c r="K53" s="141"/>
      <c r="L53" s="141"/>
    </row>
    <row r="54" spans="1:12" s="7" customFormat="1" ht="49.5" customHeight="1">
      <c r="A54" s="78"/>
      <c r="B54" s="79">
        <v>85228</v>
      </c>
      <c r="C54" s="80" t="s">
        <v>178</v>
      </c>
      <c r="D54" s="72">
        <f t="shared" si="0"/>
        <v>200000</v>
      </c>
      <c r="E54" s="141">
        <f t="shared" si="1"/>
        <v>200000</v>
      </c>
      <c r="F54" s="141">
        <v>198800</v>
      </c>
      <c r="G54" s="141">
        <v>1200</v>
      </c>
      <c r="H54" s="141"/>
      <c r="I54" s="141"/>
      <c r="J54" s="141"/>
      <c r="K54" s="141"/>
      <c r="L54" s="141"/>
    </row>
    <row r="55" spans="1:12" s="7" customFormat="1" ht="27.75" customHeight="1">
      <c r="A55" s="78"/>
      <c r="B55" s="79">
        <v>85295</v>
      </c>
      <c r="C55" s="80" t="s">
        <v>179</v>
      </c>
      <c r="D55" s="72">
        <f t="shared" si="0"/>
        <v>200000</v>
      </c>
      <c r="E55" s="141">
        <f t="shared" si="1"/>
        <v>75000</v>
      </c>
      <c r="F55" s="141">
        <v>40000</v>
      </c>
      <c r="G55" s="141">
        <v>35000</v>
      </c>
      <c r="H55" s="141"/>
      <c r="I55" s="141">
        <v>125000</v>
      </c>
      <c r="J55" s="141"/>
      <c r="K55" s="141"/>
      <c r="L55" s="141"/>
    </row>
    <row r="56" spans="1:12" s="1" customFormat="1" ht="44.25" customHeight="1">
      <c r="A56" s="77" t="s">
        <v>180</v>
      </c>
      <c r="B56" s="81"/>
      <c r="C56" s="82" t="s">
        <v>181</v>
      </c>
      <c r="D56" s="69">
        <f t="shared" si="0"/>
        <v>403817</v>
      </c>
      <c r="E56" s="142">
        <f t="shared" si="1"/>
        <v>251917</v>
      </c>
      <c r="F56" s="142">
        <v>228130</v>
      </c>
      <c r="G56" s="142">
        <v>23787</v>
      </c>
      <c r="H56" s="142">
        <v>0</v>
      </c>
      <c r="I56" s="142">
        <v>151900</v>
      </c>
      <c r="J56" s="142">
        <v>0</v>
      </c>
      <c r="K56" s="142">
        <v>0</v>
      </c>
      <c r="L56" s="142">
        <v>0</v>
      </c>
    </row>
    <row r="57" spans="1:12" s="7" customFormat="1" ht="27" customHeight="1">
      <c r="A57" s="78"/>
      <c r="B57" s="79">
        <v>85401</v>
      </c>
      <c r="C57" s="80" t="s">
        <v>182</v>
      </c>
      <c r="D57" s="72">
        <f t="shared" si="0"/>
        <v>273817</v>
      </c>
      <c r="E57" s="141">
        <f t="shared" si="1"/>
        <v>251917</v>
      </c>
      <c r="F57" s="141">
        <v>228130</v>
      </c>
      <c r="G57" s="141">
        <v>23787</v>
      </c>
      <c r="H57" s="141"/>
      <c r="I57" s="141">
        <v>21900</v>
      </c>
      <c r="J57" s="141"/>
      <c r="K57" s="141"/>
      <c r="L57" s="141"/>
    </row>
    <row r="58" spans="1:12" s="7" customFormat="1" ht="35.25" customHeight="1">
      <c r="A58" s="78"/>
      <c r="B58" s="79">
        <v>85415</v>
      </c>
      <c r="C58" s="80" t="s">
        <v>183</v>
      </c>
      <c r="D58" s="72">
        <f t="shared" si="0"/>
        <v>130000</v>
      </c>
      <c r="E58" s="141">
        <f t="shared" si="1"/>
        <v>0</v>
      </c>
      <c r="F58" s="141"/>
      <c r="G58" s="141"/>
      <c r="H58" s="141"/>
      <c r="I58" s="141">
        <v>130000</v>
      </c>
      <c r="J58" s="141"/>
      <c r="K58" s="141"/>
      <c r="L58" s="141"/>
    </row>
    <row r="59" spans="1:12" s="1" customFormat="1" ht="38.25">
      <c r="A59" s="77" t="s">
        <v>184</v>
      </c>
      <c r="B59" s="81"/>
      <c r="C59" s="82" t="s">
        <v>185</v>
      </c>
      <c r="D59" s="69">
        <f t="shared" si="0"/>
        <v>913500</v>
      </c>
      <c r="E59" s="142">
        <f t="shared" si="1"/>
        <v>913500</v>
      </c>
      <c r="F59" s="142">
        <v>10000</v>
      </c>
      <c r="G59" s="142">
        <v>903500</v>
      </c>
      <c r="H59" s="142">
        <v>0</v>
      </c>
      <c r="I59" s="142">
        <v>0</v>
      </c>
      <c r="J59" s="142">
        <v>0</v>
      </c>
      <c r="K59" s="142">
        <v>0</v>
      </c>
      <c r="L59" s="142">
        <v>0</v>
      </c>
    </row>
    <row r="60" spans="1:12" s="7" customFormat="1" ht="36" customHeight="1">
      <c r="A60" s="78"/>
      <c r="B60" s="79">
        <v>90003</v>
      </c>
      <c r="C60" s="80" t="s">
        <v>204</v>
      </c>
      <c r="D60" s="72">
        <f t="shared" si="0"/>
        <v>55000</v>
      </c>
      <c r="E60" s="141">
        <f t="shared" si="1"/>
        <v>55000</v>
      </c>
      <c r="F60" s="141"/>
      <c r="G60" s="141">
        <v>55000</v>
      </c>
      <c r="H60" s="141"/>
      <c r="I60" s="141"/>
      <c r="J60" s="141"/>
      <c r="K60" s="141"/>
      <c r="L60" s="141"/>
    </row>
    <row r="61" spans="1:12" s="7" customFormat="1" ht="36" customHeight="1">
      <c r="A61" s="78"/>
      <c r="B61" s="79">
        <v>90004</v>
      </c>
      <c r="C61" s="80" t="s">
        <v>279</v>
      </c>
      <c r="D61" s="72">
        <f t="shared" si="0"/>
        <v>30000</v>
      </c>
      <c r="E61" s="141">
        <f t="shared" si="1"/>
        <v>30000</v>
      </c>
      <c r="F61" s="141"/>
      <c r="G61" s="141">
        <v>30000</v>
      </c>
      <c r="H61" s="141"/>
      <c r="I61" s="141"/>
      <c r="J61" s="141"/>
      <c r="K61" s="141"/>
      <c r="L61" s="141"/>
    </row>
    <row r="62" spans="1:12" s="7" customFormat="1" ht="36" customHeight="1">
      <c r="A62" s="78"/>
      <c r="B62" s="79">
        <v>90013</v>
      </c>
      <c r="C62" s="80" t="s">
        <v>289</v>
      </c>
      <c r="D62" s="72">
        <f>SUM(E62,H62,I62,J62,K62,L62)</f>
        <v>30000</v>
      </c>
      <c r="E62" s="141">
        <f>SUM(F62:G62)</f>
        <v>30000</v>
      </c>
      <c r="F62" s="141"/>
      <c r="G62" s="141">
        <v>30000</v>
      </c>
      <c r="H62" s="141"/>
      <c r="I62" s="141"/>
      <c r="J62" s="141"/>
      <c r="K62" s="141"/>
      <c r="L62" s="141"/>
    </row>
    <row r="63" spans="1:12" s="7" customFormat="1" ht="31.5" customHeight="1">
      <c r="A63" s="78"/>
      <c r="B63" s="79">
        <v>90015</v>
      </c>
      <c r="C63" s="80" t="s">
        <v>186</v>
      </c>
      <c r="D63" s="72">
        <f t="shared" si="0"/>
        <v>680000</v>
      </c>
      <c r="E63" s="141">
        <f t="shared" si="1"/>
        <v>680000</v>
      </c>
      <c r="F63" s="141"/>
      <c r="G63" s="141">
        <v>680000</v>
      </c>
      <c r="H63" s="141"/>
      <c r="I63" s="141"/>
      <c r="J63" s="141"/>
      <c r="K63" s="141"/>
      <c r="L63" s="141"/>
    </row>
    <row r="64" spans="1:12" s="7" customFormat="1" ht="76.5" customHeight="1">
      <c r="A64" s="78"/>
      <c r="B64" s="79">
        <v>90019</v>
      </c>
      <c r="C64" s="80" t="s">
        <v>290</v>
      </c>
      <c r="D64" s="72">
        <f>SUM(E64,H64,I64,J64,K64,L64)</f>
        <v>111000</v>
      </c>
      <c r="E64" s="141">
        <f>SUM(F64:G64)</f>
        <v>111000</v>
      </c>
      <c r="F64" s="141">
        <v>10000</v>
      </c>
      <c r="G64" s="141">
        <v>101000</v>
      </c>
      <c r="H64" s="141"/>
      <c r="I64" s="141"/>
      <c r="J64" s="141"/>
      <c r="K64" s="141"/>
      <c r="L64" s="141"/>
    </row>
    <row r="65" spans="1:12" s="7" customFormat="1" ht="28.5" customHeight="1">
      <c r="A65" s="78"/>
      <c r="B65" s="79">
        <v>90095</v>
      </c>
      <c r="C65" s="80" t="s">
        <v>179</v>
      </c>
      <c r="D65" s="72">
        <f t="shared" si="0"/>
        <v>7500</v>
      </c>
      <c r="E65" s="141">
        <f t="shared" si="1"/>
        <v>7500</v>
      </c>
      <c r="F65" s="141"/>
      <c r="G65" s="141">
        <v>7500</v>
      </c>
      <c r="H65" s="141"/>
      <c r="I65" s="141"/>
      <c r="J65" s="141"/>
      <c r="K65" s="141"/>
      <c r="L65" s="141"/>
    </row>
    <row r="66" spans="1:12" s="1" customFormat="1" ht="48" customHeight="1">
      <c r="A66" s="77" t="s">
        <v>187</v>
      </c>
      <c r="B66" s="81"/>
      <c r="C66" s="82" t="s">
        <v>188</v>
      </c>
      <c r="D66" s="69">
        <f t="shared" si="0"/>
        <v>269000</v>
      </c>
      <c r="E66" s="142">
        <f t="shared" si="1"/>
        <v>0</v>
      </c>
      <c r="F66" s="142">
        <v>0</v>
      </c>
      <c r="G66" s="142">
        <v>0</v>
      </c>
      <c r="H66" s="142">
        <v>269000</v>
      </c>
      <c r="I66" s="142">
        <v>0</v>
      </c>
      <c r="J66" s="142">
        <v>0</v>
      </c>
      <c r="K66" s="142">
        <v>0</v>
      </c>
      <c r="L66" s="142">
        <v>0</v>
      </c>
    </row>
    <row r="67" spans="1:12" s="7" customFormat="1" ht="21" customHeight="1">
      <c r="A67" s="78"/>
      <c r="B67" s="78" t="s">
        <v>189</v>
      </c>
      <c r="C67" s="64" t="s">
        <v>190</v>
      </c>
      <c r="D67" s="72">
        <f t="shared" si="0"/>
        <v>264000</v>
      </c>
      <c r="E67" s="141">
        <f t="shared" si="1"/>
        <v>0</v>
      </c>
      <c r="F67" s="141"/>
      <c r="G67" s="141"/>
      <c r="H67" s="141">
        <v>264000</v>
      </c>
      <c r="I67" s="141"/>
      <c r="J67" s="141"/>
      <c r="K67" s="141"/>
      <c r="L67" s="141"/>
    </row>
    <row r="68" spans="1:12" s="7" customFormat="1" ht="26.25" customHeight="1">
      <c r="A68" s="78"/>
      <c r="B68" s="78" t="s">
        <v>269</v>
      </c>
      <c r="C68" s="64" t="s">
        <v>179</v>
      </c>
      <c r="D68" s="72">
        <f t="shared" si="0"/>
        <v>5000</v>
      </c>
      <c r="E68" s="141">
        <f t="shared" si="1"/>
        <v>0</v>
      </c>
      <c r="F68" s="141"/>
      <c r="G68" s="141"/>
      <c r="H68" s="141">
        <v>5000</v>
      </c>
      <c r="I68" s="141"/>
      <c r="J68" s="141"/>
      <c r="K68" s="141"/>
      <c r="L68" s="141"/>
    </row>
    <row r="69" spans="1:12" s="1" customFormat="1" ht="22.5" customHeight="1">
      <c r="A69" s="77" t="s">
        <v>191</v>
      </c>
      <c r="B69" s="77"/>
      <c r="C69" s="63" t="s">
        <v>334</v>
      </c>
      <c r="D69" s="69">
        <f t="shared" si="0"/>
        <v>180000</v>
      </c>
      <c r="E69" s="142">
        <f t="shared" si="1"/>
        <v>40000</v>
      </c>
      <c r="F69" s="142">
        <v>10000</v>
      </c>
      <c r="G69" s="142">
        <v>30000</v>
      </c>
      <c r="H69" s="142">
        <v>110000</v>
      </c>
      <c r="I69" s="142">
        <v>30000</v>
      </c>
      <c r="J69" s="142"/>
      <c r="K69" s="142"/>
      <c r="L69" s="142"/>
    </row>
    <row r="70" spans="1:12" s="7" customFormat="1" ht="30" customHeight="1">
      <c r="A70" s="78"/>
      <c r="B70" s="78" t="s">
        <v>192</v>
      </c>
      <c r="C70" s="64" t="s">
        <v>335</v>
      </c>
      <c r="D70" s="72">
        <f t="shared" si="0"/>
        <v>180000</v>
      </c>
      <c r="E70" s="141">
        <f t="shared" si="1"/>
        <v>40000</v>
      </c>
      <c r="F70" s="141">
        <v>10000</v>
      </c>
      <c r="G70" s="141">
        <v>30000</v>
      </c>
      <c r="H70" s="141">
        <v>110000</v>
      </c>
      <c r="I70" s="141">
        <v>30000</v>
      </c>
      <c r="J70" s="141"/>
      <c r="K70" s="141"/>
      <c r="L70" s="141"/>
    </row>
    <row r="71" spans="1:12" s="8" customFormat="1" ht="34.5" customHeight="1">
      <c r="A71" s="372" t="s">
        <v>8</v>
      </c>
      <c r="B71" s="373"/>
      <c r="C71" s="373"/>
      <c r="D71" s="95">
        <f t="shared" si="0"/>
        <v>24925471</v>
      </c>
      <c r="E71" s="147">
        <f t="shared" si="1"/>
        <v>20067671</v>
      </c>
      <c r="F71" s="147">
        <f aca="true" t="shared" si="2" ref="F71:L71">SUM(F8,F10,F13,F15,F18,F23,F25,F28,F30,F33,F43,F46,F56,F59,F66,F69)</f>
        <v>13273862</v>
      </c>
      <c r="G71" s="147">
        <f t="shared" si="2"/>
        <v>6793809</v>
      </c>
      <c r="H71" s="147">
        <f t="shared" si="2"/>
        <v>1194000</v>
      </c>
      <c r="I71" s="147">
        <f t="shared" si="2"/>
        <v>3398800</v>
      </c>
      <c r="J71" s="147">
        <f t="shared" si="2"/>
        <v>0</v>
      </c>
      <c r="K71" s="147">
        <f t="shared" si="2"/>
        <v>0</v>
      </c>
      <c r="L71" s="147">
        <f t="shared" si="2"/>
        <v>265000</v>
      </c>
    </row>
    <row r="73" ht="12.75">
      <c r="A73" s="9"/>
    </row>
  </sheetData>
  <sheetProtection/>
  <mergeCells count="12">
    <mergeCell ref="A71:C71"/>
    <mergeCell ref="H5:H6"/>
    <mergeCell ref="F5:G5"/>
    <mergeCell ref="E5:E6"/>
    <mergeCell ref="D5:D6"/>
    <mergeCell ref="C5:C6"/>
    <mergeCell ref="B5:B6"/>
    <mergeCell ref="A5:A6"/>
    <mergeCell ref="I5:I6"/>
    <mergeCell ref="J5:J6"/>
    <mergeCell ref="K5:K6"/>
    <mergeCell ref="L5:L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2:J27"/>
  <sheetViews>
    <sheetView workbookViewId="0" topLeftCell="A1">
      <selection activeCell="E14" sqref="E14"/>
    </sheetView>
  </sheetViews>
  <sheetFormatPr defaultColWidth="9.140625" defaultRowHeight="12.75"/>
  <cols>
    <col min="1" max="1" width="6.57421875" style="3" customWidth="1"/>
    <col min="2" max="2" width="8.8515625" style="3" bestFit="1" customWidth="1"/>
    <col min="3" max="3" width="29.28125" style="3" customWidth="1"/>
    <col min="4" max="4" width="18.28125" style="3" customWidth="1"/>
    <col min="5" max="5" width="19.7109375" style="3" customWidth="1"/>
    <col min="6" max="6" width="17.57421875" style="3" customWidth="1"/>
    <col min="7" max="7" width="10.8515625" style="3" customWidth="1"/>
  </cols>
  <sheetData>
    <row r="2" spans="1:7" ht="18">
      <c r="A2" s="2"/>
      <c r="B2" s="2"/>
      <c r="C2" s="2"/>
      <c r="D2" s="2"/>
      <c r="E2" s="2"/>
      <c r="G2" s="12" t="s">
        <v>329</v>
      </c>
    </row>
    <row r="3" spans="1:7" ht="16.5" customHeight="1">
      <c r="A3" s="2"/>
      <c r="B3" s="2"/>
      <c r="C3" s="2"/>
      <c r="D3" s="2"/>
      <c r="E3" s="2"/>
      <c r="F3" s="3" t="s">
        <v>373</v>
      </c>
      <c r="G3" s="12"/>
    </row>
    <row r="4" spans="1:10" ht="18">
      <c r="A4" s="4"/>
      <c r="B4" s="4"/>
      <c r="C4" s="4"/>
      <c r="D4" s="23" t="s">
        <v>18</v>
      </c>
      <c r="E4" s="24"/>
      <c r="F4" s="24"/>
      <c r="G4" s="24"/>
      <c r="H4" s="24"/>
      <c r="I4" s="24"/>
      <c r="J4" s="24"/>
    </row>
    <row r="5" spans="1:9" s="7" customFormat="1" ht="20.25" customHeight="1">
      <c r="A5" s="372" t="s">
        <v>0</v>
      </c>
      <c r="B5" s="372" t="s">
        <v>4</v>
      </c>
      <c r="C5" s="372" t="s">
        <v>6</v>
      </c>
      <c r="D5" s="372" t="s">
        <v>1</v>
      </c>
      <c r="E5" s="372" t="s">
        <v>20</v>
      </c>
      <c r="F5" s="10" t="s">
        <v>19</v>
      </c>
      <c r="G5" s="372" t="s">
        <v>22</v>
      </c>
      <c r="H5" s="371" t="s">
        <v>23</v>
      </c>
      <c r="I5" s="316" t="s">
        <v>280</v>
      </c>
    </row>
    <row r="6" spans="1:9" s="7" customFormat="1" ht="66.75" customHeight="1">
      <c r="A6" s="372"/>
      <c r="B6" s="372"/>
      <c r="C6" s="372"/>
      <c r="D6" s="372"/>
      <c r="E6" s="372"/>
      <c r="F6" s="13" t="s">
        <v>21</v>
      </c>
      <c r="G6" s="372"/>
      <c r="H6" s="372"/>
      <c r="I6" s="318"/>
    </row>
    <row r="7" spans="1:9" s="7" customFormat="1" ht="21.75" customHeight="1">
      <c r="A7" s="90">
        <v>1</v>
      </c>
      <c r="B7" s="90">
        <v>2</v>
      </c>
      <c r="C7" s="90">
        <v>3</v>
      </c>
      <c r="D7" s="90">
        <v>4</v>
      </c>
      <c r="E7" s="90">
        <v>5</v>
      </c>
      <c r="F7" s="90">
        <v>6</v>
      </c>
      <c r="G7" s="90">
        <v>7</v>
      </c>
      <c r="H7" s="90">
        <v>8</v>
      </c>
      <c r="I7" s="90">
        <v>9</v>
      </c>
    </row>
    <row r="8" spans="1:9" s="7" customFormat="1" ht="24" customHeight="1">
      <c r="A8" s="65" t="s">
        <v>114</v>
      </c>
      <c r="B8" s="65"/>
      <c r="C8" s="66" t="s">
        <v>115</v>
      </c>
      <c r="D8" s="69">
        <f>SUM(E8,I8)</f>
        <v>1765000</v>
      </c>
      <c r="E8" s="142">
        <v>1765000</v>
      </c>
      <c r="F8" s="141"/>
      <c r="G8" s="141"/>
      <c r="H8" s="141"/>
      <c r="I8" s="141"/>
    </row>
    <row r="9" spans="1:9" s="7" customFormat="1" ht="42" customHeight="1">
      <c r="A9" s="73"/>
      <c r="B9" s="73" t="s">
        <v>196</v>
      </c>
      <c r="C9" s="64" t="s">
        <v>197</v>
      </c>
      <c r="D9" s="72">
        <f aca="true" t="shared" si="0" ref="D9:D25">SUM(E9,I9)</f>
        <v>1765000</v>
      </c>
      <c r="E9" s="141">
        <v>1765000</v>
      </c>
      <c r="F9" s="141"/>
      <c r="G9" s="141"/>
      <c r="H9" s="141"/>
      <c r="I9" s="141"/>
    </row>
    <row r="10" spans="1:9" s="7" customFormat="1" ht="24" customHeight="1">
      <c r="A10" s="77">
        <v>150</v>
      </c>
      <c r="B10" s="77"/>
      <c r="C10" s="63" t="s">
        <v>193</v>
      </c>
      <c r="D10" s="69">
        <f t="shared" si="0"/>
        <v>10155</v>
      </c>
      <c r="E10" s="143"/>
      <c r="F10" s="143"/>
      <c r="G10" s="143"/>
      <c r="H10" s="143"/>
      <c r="I10" s="143">
        <v>10155</v>
      </c>
    </row>
    <row r="11" spans="1:9" s="7" customFormat="1" ht="20.25" customHeight="1">
      <c r="A11" s="78"/>
      <c r="B11" s="78" t="s">
        <v>194</v>
      </c>
      <c r="C11" s="64" t="s">
        <v>195</v>
      </c>
      <c r="D11" s="72">
        <f t="shared" si="0"/>
        <v>10155</v>
      </c>
      <c r="E11" s="144"/>
      <c r="F11" s="144"/>
      <c r="G11" s="144"/>
      <c r="H11" s="144"/>
      <c r="I11" s="144">
        <v>10155</v>
      </c>
    </row>
    <row r="12" spans="1:9" s="1" customFormat="1" ht="25.5" customHeight="1">
      <c r="A12" s="77" t="s">
        <v>133</v>
      </c>
      <c r="B12" s="77"/>
      <c r="C12" s="63" t="s">
        <v>134</v>
      </c>
      <c r="D12" s="69">
        <f t="shared" si="0"/>
        <v>1369241</v>
      </c>
      <c r="E12" s="143">
        <v>1369241</v>
      </c>
      <c r="F12" s="143"/>
      <c r="G12" s="143"/>
      <c r="H12" s="143"/>
      <c r="I12" s="143"/>
    </row>
    <row r="13" spans="1:9" s="7" customFormat="1" ht="36.75" customHeight="1">
      <c r="A13" s="78"/>
      <c r="B13" s="78" t="s">
        <v>137</v>
      </c>
      <c r="C13" s="64" t="s">
        <v>138</v>
      </c>
      <c r="D13" s="72">
        <f t="shared" si="0"/>
        <v>1369241</v>
      </c>
      <c r="E13" s="144">
        <v>1369241</v>
      </c>
      <c r="F13" s="144"/>
      <c r="G13" s="144"/>
      <c r="H13" s="144"/>
      <c r="I13" s="144"/>
    </row>
    <row r="14" spans="1:9" s="1" customFormat="1" ht="36.75" customHeight="1">
      <c r="A14" s="77" t="s">
        <v>118</v>
      </c>
      <c r="B14" s="77"/>
      <c r="C14" s="63" t="s">
        <v>119</v>
      </c>
      <c r="D14" s="69">
        <f t="shared" si="0"/>
        <v>28190</v>
      </c>
      <c r="E14" s="143">
        <v>20000</v>
      </c>
      <c r="F14" s="143"/>
      <c r="G14" s="143"/>
      <c r="H14" s="143"/>
      <c r="I14" s="143">
        <v>8190</v>
      </c>
    </row>
    <row r="15" spans="1:9" s="7" customFormat="1" ht="33" customHeight="1">
      <c r="A15" s="78"/>
      <c r="B15" s="78" t="s">
        <v>198</v>
      </c>
      <c r="C15" s="64" t="s">
        <v>147</v>
      </c>
      <c r="D15" s="72">
        <f t="shared" si="0"/>
        <v>20000</v>
      </c>
      <c r="E15" s="144">
        <v>20000</v>
      </c>
      <c r="F15" s="144"/>
      <c r="G15" s="144"/>
      <c r="H15" s="144"/>
      <c r="I15" s="144"/>
    </row>
    <row r="16" spans="1:9" s="7" customFormat="1" ht="33.75" customHeight="1">
      <c r="A16" s="78"/>
      <c r="B16" s="78" t="s">
        <v>199</v>
      </c>
      <c r="C16" s="64" t="s">
        <v>179</v>
      </c>
      <c r="D16" s="72">
        <f t="shared" si="0"/>
        <v>8190</v>
      </c>
      <c r="E16" s="144"/>
      <c r="F16" s="144"/>
      <c r="G16" s="144"/>
      <c r="H16" s="144"/>
      <c r="I16" s="144">
        <v>8190</v>
      </c>
    </row>
    <row r="17" spans="1:9" s="1" customFormat="1" ht="31.5" customHeight="1">
      <c r="A17" s="77" t="s">
        <v>123</v>
      </c>
      <c r="B17" s="77"/>
      <c r="C17" s="63" t="s">
        <v>124</v>
      </c>
      <c r="D17" s="69">
        <f t="shared" si="0"/>
        <v>22500</v>
      </c>
      <c r="E17" s="143">
        <v>22500</v>
      </c>
      <c r="F17" s="143"/>
      <c r="G17" s="143"/>
      <c r="H17" s="143"/>
      <c r="I17" s="143"/>
    </row>
    <row r="18" spans="1:9" s="7" customFormat="1" ht="24" customHeight="1">
      <c r="A18" s="78"/>
      <c r="B18" s="78" t="s">
        <v>200</v>
      </c>
      <c r="C18" s="64" t="s">
        <v>150</v>
      </c>
      <c r="D18" s="72">
        <f t="shared" si="0"/>
        <v>22500</v>
      </c>
      <c r="E18" s="144">
        <v>22500</v>
      </c>
      <c r="F18" s="144"/>
      <c r="G18" s="144"/>
      <c r="H18" s="144"/>
      <c r="I18" s="144"/>
    </row>
    <row r="19" spans="1:9" s="1" customFormat="1" ht="32.25" customHeight="1">
      <c r="A19" s="77" t="s">
        <v>157</v>
      </c>
      <c r="B19" s="77"/>
      <c r="C19" s="82" t="s">
        <v>158</v>
      </c>
      <c r="D19" s="69">
        <f t="shared" si="0"/>
        <v>1000000</v>
      </c>
      <c r="E19" s="143">
        <v>1000000</v>
      </c>
      <c r="F19" s="143"/>
      <c r="G19" s="143"/>
      <c r="H19" s="143"/>
      <c r="I19" s="143"/>
    </row>
    <row r="20" spans="1:9" s="7" customFormat="1" ht="33.75" customHeight="1">
      <c r="A20" s="78"/>
      <c r="B20" s="78" t="s">
        <v>270</v>
      </c>
      <c r="C20" s="80" t="s">
        <v>159</v>
      </c>
      <c r="D20" s="72">
        <f t="shared" si="0"/>
        <v>1000000</v>
      </c>
      <c r="E20" s="144">
        <v>1000000</v>
      </c>
      <c r="F20" s="144"/>
      <c r="G20" s="144"/>
      <c r="H20" s="144"/>
      <c r="I20" s="144"/>
    </row>
    <row r="21" spans="1:9" s="1" customFormat="1" ht="42" customHeight="1">
      <c r="A21" s="77" t="s">
        <v>184</v>
      </c>
      <c r="B21" s="77"/>
      <c r="C21" s="63" t="s">
        <v>201</v>
      </c>
      <c r="D21" s="69">
        <f t="shared" si="0"/>
        <v>615000</v>
      </c>
      <c r="E21" s="143">
        <v>615000</v>
      </c>
      <c r="F21" s="143"/>
      <c r="G21" s="143"/>
      <c r="H21" s="143"/>
      <c r="I21" s="143"/>
    </row>
    <row r="22" spans="1:9" s="7" customFormat="1" ht="37.5" customHeight="1">
      <c r="A22" s="78"/>
      <c r="B22" s="78" t="s">
        <v>202</v>
      </c>
      <c r="C22" s="64" t="s">
        <v>186</v>
      </c>
      <c r="D22" s="72">
        <f t="shared" si="0"/>
        <v>615000</v>
      </c>
      <c r="E22" s="144">
        <v>615000</v>
      </c>
      <c r="F22" s="144"/>
      <c r="G22" s="144"/>
      <c r="H22" s="144"/>
      <c r="I22" s="144"/>
    </row>
    <row r="23" spans="1:9" s="1" customFormat="1" ht="25.5" customHeight="1">
      <c r="A23" s="77" t="s">
        <v>191</v>
      </c>
      <c r="B23" s="77"/>
      <c r="C23" s="63" t="s">
        <v>334</v>
      </c>
      <c r="D23" s="69">
        <f t="shared" si="0"/>
        <v>500000</v>
      </c>
      <c r="E23" s="143">
        <v>500000</v>
      </c>
      <c r="F23" s="143"/>
      <c r="G23" s="143"/>
      <c r="H23" s="143"/>
      <c r="I23" s="143"/>
    </row>
    <row r="24" spans="1:9" s="7" customFormat="1" ht="31.5" customHeight="1">
      <c r="A24" s="78"/>
      <c r="B24" s="78" t="s">
        <v>192</v>
      </c>
      <c r="C24" s="64" t="s">
        <v>336</v>
      </c>
      <c r="D24" s="72">
        <f t="shared" si="0"/>
        <v>500000</v>
      </c>
      <c r="E24" s="144">
        <v>500000</v>
      </c>
      <c r="F24" s="144"/>
      <c r="G24" s="144"/>
      <c r="H24" s="144"/>
      <c r="I24" s="144"/>
    </row>
    <row r="25" spans="1:9" s="8" customFormat="1" ht="37.5" customHeight="1">
      <c r="A25" s="372" t="s">
        <v>8</v>
      </c>
      <c r="B25" s="373"/>
      <c r="C25" s="373"/>
      <c r="D25" s="95">
        <f t="shared" si="0"/>
        <v>5310086</v>
      </c>
      <c r="E25" s="150">
        <f>SUM(E8,E12,E14,E17,E19,E21,E23)</f>
        <v>5291741</v>
      </c>
      <c r="F25" s="150">
        <f>SUM(F8,F10,F12,F14,F17,F19,F21,F23)</f>
        <v>0</v>
      </c>
      <c r="G25" s="150">
        <f>SUM(G8,G10,G12,G14,G17,G19,G21,G23)</f>
        <v>0</v>
      </c>
      <c r="H25" s="150">
        <f>SUM(H8,H10,H12,H14,H17,H19,H21,H23)</f>
        <v>0</v>
      </c>
      <c r="I25" s="150">
        <f>SUM(I10,I12,I14,)</f>
        <v>18345</v>
      </c>
    </row>
    <row r="27" ht="12.75">
      <c r="A27" s="9"/>
    </row>
  </sheetData>
  <mergeCells count="9">
    <mergeCell ref="I5:I6"/>
    <mergeCell ref="A25:C25"/>
    <mergeCell ref="E5:E6"/>
    <mergeCell ref="G5:G6"/>
    <mergeCell ref="H5:H6"/>
    <mergeCell ref="A5:A6"/>
    <mergeCell ref="B5:B6"/>
    <mergeCell ref="C5:C6"/>
    <mergeCell ref="D5:D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Urząd Gminy Sochaczew</cp:lastModifiedBy>
  <cp:lastPrinted>2013-08-30T08:49:35Z</cp:lastPrinted>
  <dcterms:created xsi:type="dcterms:W3CDTF">2009-10-15T10:17:39Z</dcterms:created>
  <dcterms:modified xsi:type="dcterms:W3CDTF">2013-10-01T07:34:06Z</dcterms:modified>
  <cp:category/>
  <cp:version/>
  <cp:contentType/>
  <cp:contentStatus/>
</cp:coreProperties>
</file>