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. nr 1-dochody" sheetId="1" r:id="rId1"/>
    <sheet name="zał. nr 4-zlecone" sheetId="2" r:id="rId2"/>
    <sheet name="zał.UE-bieżące" sheetId="3" r:id="rId3"/>
    <sheet name="zał.UE-majatkowe" sheetId="4" r:id="rId4"/>
  </sheets>
  <definedNames>
    <definedName name="_xlnm.Print_Area" localSheetId="1">'zał. nr 4-zlecone'!$A$1:$L$22</definedName>
  </definedNames>
  <calcPr fullCalcOnLoad="1"/>
</workbook>
</file>

<file path=xl/sharedStrings.xml><?xml version="1.0" encoding="utf-8"?>
<sst xmlns="http://schemas.openxmlformats.org/spreadsheetml/2006/main" count="238" uniqueCount="155">
  <si>
    <t>Dział</t>
  </si>
  <si>
    <t>Ogółem</t>
  </si>
  <si>
    <t>bieżące</t>
  </si>
  <si>
    <t>* nazwa źródła dochodów wg nazw paragrafów</t>
  </si>
  <si>
    <t>Rozdział</t>
  </si>
  <si>
    <t>majątkowe</t>
  </si>
  <si>
    <t>w tym:</t>
  </si>
  <si>
    <t>Dochody ogółem</t>
  </si>
  <si>
    <t>Źródło dochodów*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</si>
  <si>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</si>
  <si>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</si>
  <si>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</si>
  <si>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</si>
  <si>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</si>
  <si>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</si>
  <si>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</si>
  <si>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>Wyszczególnienie</t>
  </si>
  <si>
    <t>010</t>
  </si>
  <si>
    <t>Rolnictwo i łowiectwo</t>
  </si>
  <si>
    <t>Dochody z najmu i dzierżawy składników majątkowych Skarbu Państwa, jednostek samorządu terytorialnego lub innych jednostek zaliczanych do sektora finansów publicznych oraz innych umów o podobnym charakterze</t>
  </si>
  <si>
    <t>700</t>
  </si>
  <si>
    <t>Gospodarka mieszkaniowa</t>
  </si>
  <si>
    <t>750</t>
  </si>
  <si>
    <t>Administracja publiczna</t>
  </si>
  <si>
    <t>Dotacje celowe otrzymane z budżetu państwa na realizację zadań bieżących z zakresu administracji rządowej oraz innych zadań zleconych gminie ustawami</t>
  </si>
  <si>
    <t>751</t>
  </si>
  <si>
    <t>Urzędy naczelnych organów władzy państwowej, kontroli i ochrony prawa oraz sądownictwa</t>
  </si>
  <si>
    <t>756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</si>
  <si>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</si>
  <si>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</si>
  <si>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</si>
  <si>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</si>
  <si>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</si>
  <si>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</si>
  <si>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działalności gospodarczej osób fizycznych, opłacany w formie karty podatkowej</t>
  </si>
  <si>
    <t>Podatek od spadków i darowizn</t>
  </si>
  <si>
    <t>Wpływy z opłaty skarbowej</t>
  </si>
  <si>
    <t>Wpływy z opłaty targowej</t>
  </si>
  <si>
    <t>Wpływy z opłat za wydawanie zezwoleń na sprzedaż alkoholu</t>
  </si>
  <si>
    <t>Podatek od czynności cywilnoprawnych</t>
  </si>
  <si>
    <t>Odsetki od nieterminowych wpłat z tytułu podatków i opłat</t>
  </si>
  <si>
    <t>758</t>
  </si>
  <si>
    <t>Różne rozliczenia</t>
  </si>
  <si>
    <t>Wpływy z różnych dochodów</t>
  </si>
  <si>
    <t>Subwencje ogólne z budżetu państwa</t>
  </si>
  <si>
    <t>852</t>
  </si>
  <si>
    <t>Pomoc społeczna</t>
  </si>
  <si>
    <t>Pozostałe odsetki</t>
  </si>
  <si>
    <t xml:space="preserve">Dotacje celowe otrzymane z budżetu państwa na realizację własnych zadań bieżących gmin </t>
  </si>
  <si>
    <t>Dochody jednostek samorządu terytorialnego związane z realizacją zadań z zakresu administracji rządowej oraz innych zadań zleconych ustawami</t>
  </si>
  <si>
    <t>600</t>
  </si>
  <si>
    <t>Transport i łączność</t>
  </si>
  <si>
    <t>801</t>
  </si>
  <si>
    <t>Oświata i wychowanie</t>
  </si>
  <si>
    <t>Usługi opiekuńcze i specjalistyczne usługi opiekuńcze</t>
  </si>
  <si>
    <t>Pozostała działalność</t>
  </si>
  <si>
    <t>854</t>
  </si>
  <si>
    <t>Edukacyjna opieka wychowawcza</t>
  </si>
  <si>
    <t>900</t>
  </si>
  <si>
    <t>Gospodarka komunalna i ochrona środowiska</t>
  </si>
  <si>
    <t>921</t>
  </si>
  <si>
    <t>926</t>
  </si>
  <si>
    <t>Urzędy wojewódzkie</t>
  </si>
  <si>
    <t>"</t>
  </si>
  <si>
    <t>Stała aktualizacja spisu wyborców</t>
  </si>
  <si>
    <t xml:space="preserve">   Załącznik nr 1 </t>
  </si>
  <si>
    <t>Ogółem:</t>
  </si>
  <si>
    <t>400</t>
  </si>
  <si>
    <t>% wykonania (kol.6:kol.3)</t>
  </si>
  <si>
    <t>Wpływy z usług</t>
  </si>
  <si>
    <t>01095</t>
  </si>
  <si>
    <t>% wykonania</t>
  </si>
  <si>
    <t>`</t>
  </si>
  <si>
    <t xml:space="preserve">Załącznik nr 4 </t>
  </si>
  <si>
    <t xml:space="preserve">                   </t>
  </si>
  <si>
    <t>kol.9/5</t>
  </si>
  <si>
    <t>Wpływy z róznych dochodów</t>
  </si>
  <si>
    <t>Dotacje celowe w ramach programów finansowanych z udziałem srodków europejskich oraz środków, o których mowa w art. 5 ust. 1 pkt 3 oraz ust. 3 pkt 5 i 6 ustawy, lub płatności w ramach budżetu środków europejskich</t>
  </si>
  <si>
    <t>Wpływy z różnych opłat</t>
  </si>
  <si>
    <t>Dotacje celowe otrzymane z budżetu panstwa na realizację inwestycji i zakupów inwestycyjnych własnych gmin</t>
  </si>
  <si>
    <t>Otrzymane spadki, zapisy i darowizny w postaci pieniężnej</t>
  </si>
  <si>
    <t>Środki otrzymane od pozostałych jednostek zaliczanych do sektora finansów publicznych na realizację zadań bieżących jednostek zaliczanych do sektora finansów publicznych</t>
  </si>
  <si>
    <t>Wpływy z innych lokalnych opłat pobieranych przez jst na podstawie odrębnych ustaw</t>
  </si>
  <si>
    <t>Świadczenia rodzinne, świadczenia z funduszu alimentacyjnego oraz skladki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</si>
  <si>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</si>
  <si>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OGÓŁEM:</t>
  </si>
  <si>
    <t>dotacje</t>
  </si>
  <si>
    <t>środki europejskie i inne środki pochodzące ze źródeł zagranicznych, niepodlegające zwrotowi</t>
  </si>
  <si>
    <t>Kultura fizyczna</t>
  </si>
  <si>
    <t>Pozostałe zadania w zakresie polityki społecznej</t>
  </si>
  <si>
    <t xml:space="preserve">                 </t>
  </si>
  <si>
    <t>853</t>
  </si>
  <si>
    <t>Plan po zmianach na 31.12.2013</t>
  </si>
  <si>
    <t>Wykonanie na 31.12.2013r</t>
  </si>
  <si>
    <t>Wytwarzanie i zaopatrywanie w energię elektryczną, gaz i wodę</t>
  </si>
  <si>
    <t>Dotacje celowe otrzymane z samorządu województwa na inwestycje i zakupy inwestycyjne realizowane na podstawie porozumień (umów) między jednostkami samorzadu terytorialnego</t>
  </si>
  <si>
    <t>Wpływy z opłat za trwały zarząd, użytkowanie, służebność i użytkowanie wieczyste nieruchomości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</si>
  <si>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</si>
  <si>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Środki na dofinansowanie własnych inwestycji gmin, powiatów, samorządów województw, pozyskane z innych żródeł</t>
  </si>
  <si>
    <t>Dotacje celowe otrzymane z budżetu państwa na realizację zadań bieżących gmin z zakresu edukacyjnej opieki wychowawczej finansowanych w całości przez budżet państwa w ramach programów rządowych</t>
  </si>
  <si>
    <t>Dochody od osób prawnych, od osób fizycznych i od innych jednostek nieposiadających osobowosci prawnej oraz wydatki związane z ich poborem</t>
  </si>
  <si>
    <t>Kultura i iochrona dziedzictwa narodowego</t>
  </si>
  <si>
    <t>Plan po zmianach na 2013 rok</t>
  </si>
  <si>
    <t>Wykonanie na 31 grudnia 2013r .</t>
  </si>
  <si>
    <t xml:space="preserve">     DOCHODY BUDŻETU</t>
  </si>
  <si>
    <t xml:space="preserve">Dział </t>
  </si>
  <si>
    <t>Plan na 01.01.2013r.</t>
  </si>
  <si>
    <t>Zmiany w trakcie roku budżetowego 2013r.</t>
  </si>
  <si>
    <t>Plan na 31.12.2013r.</t>
  </si>
  <si>
    <t>Wykonanie na 31.12.2013r.</t>
  </si>
  <si>
    <t>Zmiany w planie wydatków na realizację programów finansowanych z udziałem środków, o których mowa w art.5 ust.1 pkt 2 i 3, dokonane w trakcie roku budżetowego - wydatki bieżące</t>
  </si>
  <si>
    <t>Opracowanie i druk materiałów promocyjnych o Gminie Sochaczew</t>
  </si>
  <si>
    <t>Szkoła nowych możliwości-Programy rozwojowe dla szkół podstawowych w Gminie Sochaczew</t>
  </si>
  <si>
    <t>+ 32 018,00</t>
  </si>
  <si>
    <t>+ 141 949,70</t>
  </si>
  <si>
    <t>Zwiększenia(+)</t>
  </si>
  <si>
    <t>Zmniejszenia(-)</t>
  </si>
  <si>
    <t>Czas na indywidualizację</t>
  </si>
  <si>
    <t>+ 164 400,80</t>
  </si>
  <si>
    <t>0</t>
  </si>
  <si>
    <t>Czas na aktywność</t>
  </si>
  <si>
    <t>+ 1 813,08</t>
  </si>
  <si>
    <t>- 1 813,08</t>
  </si>
  <si>
    <t>URG Nr XLII/189/2013 z 28.08.2013r.</t>
  </si>
  <si>
    <t>URG Nr XLIII/194/2013 z 30.09.2013r.</t>
  </si>
  <si>
    <t>URG Nr XLIV/197/2013 z 30.10.2013r.</t>
  </si>
  <si>
    <t>URG Nr XXXI/140/2012 z 19.12.2012r.</t>
  </si>
  <si>
    <t>Zarządzenie Wójta Gminy Nr 43/2013 z 21.10.2013r.</t>
  </si>
  <si>
    <t>+ 333,08</t>
  </si>
  <si>
    <t>- 333,08</t>
  </si>
  <si>
    <t>Zarządzenie Wójta Gminy Nr 55/2013 z 24.12.2013r.</t>
  </si>
  <si>
    <t>+ 1 480,00</t>
  </si>
  <si>
    <t>- 1 480,00</t>
  </si>
  <si>
    <t>Dziecięca akademia przyszłości-wyrównywanie szansz edukacyjnych uczniów poprzez dodatkowe zajęcia rozwijające kompetencje kluczowe w szkołach podstawowych</t>
  </si>
  <si>
    <t>+ 40 060,00</t>
  </si>
  <si>
    <t>- 16 800,00</t>
  </si>
  <si>
    <t>URG Nr XXXIII/151/2013 z 30.01.2013r.</t>
  </si>
  <si>
    <t>+ 23 260,00</t>
  </si>
  <si>
    <t>URG Nr XXXV/161/2013 z 27.03.2013r.</t>
  </si>
  <si>
    <t>+ 16 800,00</t>
  </si>
  <si>
    <t>Spotkanie integracyjne wraz z organizacją zawodów piłkarskich w Feliksowie</t>
  </si>
  <si>
    <t>+ 29 023,08</t>
  </si>
  <si>
    <t>- 458,00</t>
  </si>
  <si>
    <t>+ 28 565,08</t>
  </si>
  <si>
    <t>Zarządzenie Wójta Gminy Nr 42/2013 z 27.09.2013r.</t>
  </si>
  <si>
    <t>+ 458,00</t>
  </si>
  <si>
    <t>+ 409 264,66</t>
  </si>
  <si>
    <t>Zmiany w planie wydatków na realizację programów finansowanych z udziałem środków, o których mowa w art.5 ust.1 pkt 2 i 3, dokonane w trakcie roku budżetowego - wydatki majatkowe</t>
  </si>
  <si>
    <t>Budowa ogólnodostępnego placu zabaw dla mieszkańców Gminy Sochaczew w miejscowości Kąty</t>
  </si>
  <si>
    <t>+ 52 261,00</t>
  </si>
  <si>
    <t>Budowa budynku socjalno-sportowego w Gminie Sochaczew w miejscowości Feliksów</t>
  </si>
  <si>
    <t>+ 615 895,00</t>
  </si>
  <si>
    <t>0,00</t>
  </si>
  <si>
    <t>+ 668 156,00</t>
  </si>
  <si>
    <t>- 19 071,08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</si>
</sst>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  <numFmt numFmtId="172" formatCode="#,##0.000"/>
    <numFmt numFmtId="173" formatCode="#,##0.0000"/>
    <numFmt numFmtId="174" formatCode="#,##0.00\ _z_ł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i/>
      <sz val="10"/>
      <name val="Arial CE"/>
      <family val="0"/>
    </font>
    <font>
      <sz val="8"/>
      <name val="Arial"/>
      <family val="0"/>
    </font>
    <font>
      <sz val="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sz val="9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7"/>
      <name val="Arial CE"/>
      <family val="0"/>
    </font>
    <font>
      <sz val="7"/>
      <name val="Arial CE"/>
      <family val="0"/>
    </font>
    <font>
      <b/>
      <sz val="6"/>
      <name val="Arial CE"/>
      <family val="0"/>
    </font>
    <font>
      <b/>
      <sz val="6"/>
      <name val="Arial"/>
      <family val="2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1" fillId="2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0" fillId="24" borderId="10" xfId="0" applyFill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35" fillId="20" borderId="11" xfId="0" applyFont="1" applyFill="1" applyBorder="1" applyAlignment="1">
      <alignment horizontal="center" vertical="center"/>
    </xf>
    <xf numFmtId="0" fontId="35" fillId="20" borderId="10" xfId="0" applyFont="1" applyFill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right" vertical="center" wrapText="1"/>
    </xf>
    <xf numFmtId="49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4" fontId="27" fillId="0" borderId="10" xfId="0" applyNumberFormat="1" applyFont="1" applyBorder="1" applyAlignment="1">
      <alignment horizontal="right" vertical="center" wrapText="1"/>
    </xf>
    <xf numFmtId="10" fontId="27" fillId="0" borderId="10" xfId="54" applyNumberFormat="1" applyFont="1" applyBorder="1" applyAlignment="1">
      <alignment horizontal="right" vertical="center" wrapText="1"/>
    </xf>
    <xf numFmtId="0" fontId="36" fillId="0" borderId="10" xfId="0" applyFont="1" applyBorder="1" applyAlignment="1">
      <alignment horizontal="left" vertical="center" wrapText="1"/>
    </xf>
    <xf numFmtId="4" fontId="36" fillId="0" borderId="10" xfId="0" applyNumberFormat="1" applyFont="1" applyBorder="1" applyAlignment="1">
      <alignment horizontal="right" vertical="center"/>
    </xf>
    <xf numFmtId="4" fontId="27" fillId="0" borderId="10" xfId="0" applyNumberFormat="1" applyFont="1" applyBorder="1" applyAlignment="1">
      <alignment horizontal="right" vertical="center"/>
    </xf>
    <xf numFmtId="4" fontId="27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4" fontId="27" fillId="0" borderId="10" xfId="0" applyNumberFormat="1" applyFont="1" applyFill="1" applyBorder="1" applyAlignment="1">
      <alignment horizontal="right" vertical="center"/>
    </xf>
    <xf numFmtId="4" fontId="36" fillId="0" borderId="10" xfId="0" applyNumberFormat="1" applyFont="1" applyFill="1" applyBorder="1" applyAlignment="1">
      <alignment horizontal="right" vertical="center"/>
    </xf>
    <xf numFmtId="4" fontId="35" fillId="20" borderId="10" xfId="0" applyNumberFormat="1" applyFont="1" applyFill="1" applyBorder="1" applyAlignment="1">
      <alignment horizontal="right" vertical="center"/>
    </xf>
    <xf numFmtId="4" fontId="36" fillId="20" borderId="10" xfId="0" applyNumberFormat="1" applyFont="1" applyFill="1" applyBorder="1" applyAlignment="1">
      <alignment horizontal="right" vertical="center" wrapText="1"/>
    </xf>
    <xf numFmtId="10" fontId="36" fillId="20" borderId="10" xfId="54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/>
    </xf>
    <xf numFmtId="4" fontId="27" fillId="0" borderId="10" xfId="0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7" fillId="0" borderId="10" xfId="0" applyNumberFormat="1" applyFont="1" applyFill="1" applyBorder="1" applyAlignment="1">
      <alignment vertical="center"/>
    </xf>
    <xf numFmtId="49" fontId="27" fillId="0" borderId="10" xfId="0" applyNumberFormat="1" applyFont="1" applyFill="1" applyBorder="1" applyAlignment="1">
      <alignment horizontal="center" vertical="center"/>
    </xf>
    <xf numFmtId="10" fontId="27" fillId="0" borderId="10" xfId="54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/>
    </xf>
    <xf numFmtId="0" fontId="27" fillId="0" borderId="10" xfId="0" applyFont="1" applyFill="1" applyBorder="1" applyAlignment="1">
      <alignment vertical="center" wrapText="1"/>
    </xf>
    <xf numFmtId="0" fontId="33" fillId="20" borderId="0" xfId="0" applyFont="1" applyFill="1" applyAlignment="1">
      <alignment/>
    </xf>
    <xf numFmtId="10" fontId="1" fillId="20" borderId="10" xfId="54" applyNumberFormat="1" applyFont="1" applyFill="1" applyBorder="1" applyAlignment="1">
      <alignment vertical="center"/>
    </xf>
    <xf numFmtId="4" fontId="28" fillId="0" borderId="0" xfId="0" applyNumberFormat="1" applyFont="1" applyAlignment="1">
      <alignment/>
    </xf>
    <xf numFmtId="49" fontId="36" fillId="20" borderId="10" xfId="0" applyNumberFormat="1" applyFont="1" applyFill="1" applyBorder="1" applyAlignment="1">
      <alignment horizontal="center" vertical="center"/>
    </xf>
    <xf numFmtId="0" fontId="36" fillId="20" borderId="10" xfId="0" applyFont="1" applyFill="1" applyBorder="1" applyAlignment="1">
      <alignment horizontal="left" vertical="center"/>
    </xf>
    <xf numFmtId="0" fontId="36" fillId="20" borderId="10" xfId="0" applyFont="1" applyFill="1" applyBorder="1" applyAlignment="1">
      <alignment horizontal="left" vertical="center" wrapText="1"/>
    </xf>
    <xf numFmtId="4" fontId="36" fillId="20" borderId="10" xfId="0" applyNumberFormat="1" applyFont="1" applyFill="1" applyBorder="1" applyAlignment="1">
      <alignment horizontal="right" vertical="center"/>
    </xf>
    <xf numFmtId="4" fontId="36" fillId="20" borderId="10" xfId="0" applyNumberFormat="1" applyFont="1" applyFill="1" applyBorder="1" applyAlignment="1">
      <alignment vertical="center"/>
    </xf>
    <xf numFmtId="0" fontId="32" fillId="20" borderId="10" xfId="0" applyFont="1" applyFill="1" applyBorder="1" applyAlignment="1">
      <alignment horizontal="center" vertical="center" wrapText="1"/>
    </xf>
    <xf numFmtId="0" fontId="36" fillId="20" borderId="10" xfId="0" applyFont="1" applyFill="1" applyBorder="1" applyAlignment="1">
      <alignment vertical="center" wrapText="1"/>
    </xf>
    <xf numFmtId="10" fontId="36" fillId="0" borderId="10" xfId="54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49" fontId="32" fillId="25" borderId="10" xfId="0" applyNumberFormat="1" applyFont="1" applyFill="1" applyBorder="1" applyAlignment="1">
      <alignment horizontal="center" vertical="center"/>
    </xf>
    <xf numFmtId="49" fontId="32" fillId="25" borderId="10" xfId="0" applyNumberFormat="1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 horizontal="left" vertical="center" wrapText="1"/>
    </xf>
    <xf numFmtId="4" fontId="32" fillId="25" borderId="10" xfId="0" applyNumberFormat="1" applyFont="1" applyFill="1" applyBorder="1" applyAlignment="1">
      <alignment vertical="center"/>
    </xf>
    <xf numFmtId="4" fontId="31" fillId="25" borderId="10" xfId="0" applyNumberFormat="1" applyFont="1" applyFill="1" applyBorder="1" applyAlignment="1">
      <alignment vertical="center"/>
    </xf>
    <xf numFmtId="10" fontId="31" fillId="25" borderId="10" xfId="54" applyNumberFormat="1" applyFont="1" applyFill="1" applyBorder="1" applyAlignment="1">
      <alignment vertical="center"/>
    </xf>
    <xf numFmtId="49" fontId="7" fillId="25" borderId="10" xfId="0" applyNumberFormat="1" applyFont="1" applyFill="1" applyBorder="1" applyAlignment="1">
      <alignment horizontal="center" vertical="center"/>
    </xf>
    <xf numFmtId="49" fontId="37" fillId="25" borderId="10" xfId="0" applyNumberFormat="1" applyFont="1" applyFill="1" applyBorder="1" applyAlignment="1">
      <alignment horizontal="left" vertical="center"/>
    </xf>
    <xf numFmtId="4" fontId="7" fillId="25" borderId="10" xfId="0" applyNumberFormat="1" applyFont="1" applyFill="1" applyBorder="1" applyAlignment="1">
      <alignment vertical="center"/>
    </xf>
    <xf numFmtId="4" fontId="7" fillId="25" borderId="10" xfId="0" applyNumberFormat="1" applyFont="1" applyFill="1" applyBorder="1" applyAlignment="1">
      <alignment vertical="center"/>
    </xf>
    <xf numFmtId="4" fontId="4" fillId="25" borderId="10" xfId="0" applyNumberFormat="1" applyFont="1" applyFill="1" applyBorder="1" applyAlignment="1">
      <alignment vertical="center"/>
    </xf>
    <xf numFmtId="4" fontId="4" fillId="25" borderId="10" xfId="0" applyNumberFormat="1" applyFont="1" applyFill="1" applyBorder="1" applyAlignment="1">
      <alignment vertical="center"/>
    </xf>
    <xf numFmtId="10" fontId="4" fillId="25" borderId="10" xfId="54" applyNumberFormat="1" applyFont="1" applyFill="1" applyBorder="1" applyAlignment="1">
      <alignment vertical="center"/>
    </xf>
    <xf numFmtId="0" fontId="31" fillId="25" borderId="10" xfId="0" applyFont="1" applyFill="1" applyBorder="1" applyAlignment="1">
      <alignment horizontal="center" vertical="center"/>
    </xf>
    <xf numFmtId="4" fontId="31" fillId="25" borderId="10" xfId="0" applyNumberFormat="1" applyFont="1" applyFill="1" applyBorder="1" applyAlignment="1">
      <alignment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49" fontId="37" fillId="25" borderId="10" xfId="0" applyNumberFormat="1" applyFont="1" applyFill="1" applyBorder="1" applyAlignment="1">
      <alignment horizontal="left" vertical="center" wrapText="1"/>
    </xf>
    <xf numFmtId="0" fontId="37" fillId="25" borderId="10" xfId="0" applyFont="1" applyFill="1" applyBorder="1" applyAlignment="1">
      <alignment horizontal="left" vertical="center" wrapText="1"/>
    </xf>
    <xf numFmtId="4" fontId="31" fillId="20" borderId="10" xfId="0" applyNumberFormat="1" applyFont="1" applyFill="1" applyBorder="1" applyAlignment="1">
      <alignment horizontal="right" vertical="center"/>
    </xf>
    <xf numFmtId="10" fontId="31" fillId="20" borderId="10" xfId="54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right" vertical="center"/>
    </xf>
    <xf numFmtId="10" fontId="1" fillId="0" borderId="10" xfId="54" applyNumberFormat="1" applyFont="1" applyBorder="1" applyAlignment="1">
      <alignment vertical="center"/>
    </xf>
    <xf numFmtId="49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right" vertical="center"/>
    </xf>
    <xf numFmtId="10" fontId="0" fillId="0" borderId="10" xfId="54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justify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/>
    </xf>
    <xf numFmtId="49" fontId="1" fillId="20" borderId="10" xfId="0" applyNumberFormat="1" applyFont="1" applyFill="1" applyBorder="1" applyAlignment="1">
      <alignment horizontal="right" vertical="center"/>
    </xf>
    <xf numFmtId="4" fontId="28" fillId="0" borderId="0" xfId="0" applyNumberFormat="1" applyFont="1" applyAlignment="1">
      <alignment/>
    </xf>
    <xf numFmtId="0" fontId="0" fillId="0" borderId="0" xfId="0" applyAlignment="1">
      <alignment/>
    </xf>
    <xf numFmtId="0" fontId="35" fillId="20" borderId="10" xfId="0" applyFont="1" applyFill="1" applyBorder="1" applyAlignment="1">
      <alignment horizontal="center" vertical="center"/>
    </xf>
    <xf numFmtId="0" fontId="35" fillId="20" borderId="12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5" fillId="20" borderId="10" xfId="0" applyFont="1" applyFill="1" applyBorder="1" applyAlignment="1">
      <alignment horizontal="center"/>
    </xf>
    <xf numFmtId="0" fontId="35" fillId="20" borderId="12" xfId="0" applyFont="1" applyFill="1" applyBorder="1" applyAlignment="1">
      <alignment horizontal="center" vertical="center"/>
    </xf>
    <xf numFmtId="0" fontId="35" fillId="20" borderId="13" xfId="0" applyFont="1" applyFill="1" applyBorder="1" applyAlignment="1">
      <alignment horizontal="center" vertical="center"/>
    </xf>
    <xf numFmtId="0" fontId="35" fillId="20" borderId="14" xfId="0" applyFont="1" applyFill="1" applyBorder="1" applyAlignment="1">
      <alignment horizontal="center" vertical="center"/>
    </xf>
    <xf numFmtId="0" fontId="35" fillId="20" borderId="15" xfId="0" applyFont="1" applyFill="1" applyBorder="1" applyAlignment="1">
      <alignment horizontal="center" vertical="center"/>
    </xf>
    <xf numFmtId="0" fontId="35" fillId="20" borderId="11" xfId="0" applyFont="1" applyFill="1" applyBorder="1" applyAlignment="1">
      <alignment horizontal="center" vertical="center"/>
    </xf>
    <xf numFmtId="0" fontId="35" fillId="20" borderId="13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5" fillId="20" borderId="15" xfId="0" applyFont="1" applyFill="1" applyBorder="1" applyAlignment="1">
      <alignment horizontal="center"/>
    </xf>
    <xf numFmtId="0" fontId="35" fillId="20" borderId="16" xfId="0" applyFont="1" applyFill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35" fillId="20" borderId="16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35" fillId="20" borderId="14" xfId="0" applyFont="1" applyFill="1" applyBorder="1" applyAlignment="1">
      <alignment horizontal="center" vertical="center" wrapText="1"/>
    </xf>
    <xf numFmtId="2" fontId="35" fillId="20" borderId="13" xfId="0" applyNumberFormat="1" applyFont="1" applyFill="1" applyBorder="1" applyAlignment="1">
      <alignment horizontal="center" vertical="center"/>
    </xf>
    <xf numFmtId="2" fontId="35" fillId="20" borderId="14" xfId="0" applyNumberFormat="1" applyFont="1" applyFill="1" applyBorder="1" applyAlignment="1">
      <alignment horizontal="center" vertical="center"/>
    </xf>
    <xf numFmtId="0" fontId="31" fillId="20" borderId="12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2" fillId="20" borderId="10" xfId="0" applyFont="1" applyFill="1" applyBorder="1" applyAlignment="1">
      <alignment horizontal="center" vertical="center" wrapText="1"/>
    </xf>
    <xf numFmtId="0" fontId="32" fillId="2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31" fillId="2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1" fillId="20" borderId="10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0" borderId="10" xfId="0" applyFont="1" applyFill="1" applyBorder="1" applyAlignment="1">
      <alignment/>
    </xf>
    <xf numFmtId="0" fontId="0" fillId="20" borderId="10" xfId="0" applyFill="1" applyBorder="1" applyAlignment="1">
      <alignment/>
    </xf>
    <xf numFmtId="0" fontId="1" fillId="2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W112"/>
  <sheetViews>
    <sheetView tabSelected="1" zoomScale="125" zoomScaleNormal="125" zoomScaleSheetLayoutView="100" workbookViewId="0" topLeftCell="A1">
      <selection activeCell="E24" sqref="E24"/>
    </sheetView>
  </sheetViews>
  <sheetFormatPr defaultColWidth="9.140625" defaultRowHeight="12.75"/>
  <cols>
    <col min="1" max="1" width="2.57421875" style="0" customWidth="1"/>
    <col min="2" max="2" width="15.57421875" style="0" customWidth="1"/>
    <col min="3" max="4" width="8.8515625" style="0" customWidth="1"/>
    <col min="5" max="5" width="8.00390625" style="47" customWidth="1"/>
    <col min="6" max="6" width="7.00390625" style="47" customWidth="1"/>
    <col min="7" max="7" width="7.28125" style="0" customWidth="1"/>
    <col min="8" max="8" width="7.57421875" style="47" customWidth="1"/>
    <col min="9" max="9" width="5.28125" style="47" customWidth="1"/>
    <col min="11" max="11" width="8.57421875" style="0" customWidth="1"/>
    <col min="12" max="12" width="9.00390625" style="47" customWidth="1"/>
    <col min="13" max="13" width="7.8515625" style="47" customWidth="1"/>
    <col min="14" max="14" width="7.8515625" style="0" customWidth="1"/>
    <col min="15" max="15" width="6.8515625" style="47" customWidth="1"/>
    <col min="16" max="16" width="5.00390625" style="47" customWidth="1"/>
    <col min="17" max="17" width="6.28125" style="0" customWidth="1"/>
    <col min="18" max="18" width="0.2890625" style="0" hidden="1" customWidth="1"/>
    <col min="19" max="19" width="3.7109375" style="0" hidden="1" customWidth="1"/>
    <col min="20" max="23" width="9.140625" style="0" hidden="1" customWidth="1"/>
  </cols>
  <sheetData>
    <row r="1" spans="2:11" ht="18">
      <c r="B1" s="5"/>
      <c r="K1" t="s">
        <v>65</v>
      </c>
    </row>
    <row r="2" ht="18">
      <c r="B2" s="5"/>
    </row>
    <row r="3" ht="9.75" customHeight="1">
      <c r="B3" s="5"/>
    </row>
    <row r="4" ht="12.75">
      <c r="C4" s="1" t="s">
        <v>104</v>
      </c>
    </row>
    <row r="5" spans="1:17" s="20" customFormat="1" ht="15" customHeight="1">
      <c r="A5" s="122" t="s">
        <v>0</v>
      </c>
      <c r="B5" s="125" t="s">
        <v>8</v>
      </c>
      <c r="C5" s="134" t="s">
        <v>92</v>
      </c>
      <c r="D5" s="135"/>
      <c r="E5" s="135"/>
      <c r="F5" s="135"/>
      <c r="G5" s="135"/>
      <c r="H5" s="136"/>
      <c r="I5" s="137"/>
      <c r="J5" s="124" t="s">
        <v>93</v>
      </c>
      <c r="K5" s="124"/>
      <c r="L5" s="124"/>
      <c r="M5" s="124"/>
      <c r="N5" s="124"/>
      <c r="O5" s="124"/>
      <c r="P5" s="124"/>
      <c r="Q5" s="122" t="s">
        <v>68</v>
      </c>
    </row>
    <row r="6" spans="1:17" s="20" customFormat="1" ht="15" customHeight="1">
      <c r="A6" s="130"/>
      <c r="B6" s="126"/>
      <c r="C6" s="122" t="s">
        <v>1</v>
      </c>
      <c r="D6" s="128" t="s">
        <v>6</v>
      </c>
      <c r="E6" s="138"/>
      <c r="F6" s="138"/>
      <c r="G6" s="138"/>
      <c r="H6" s="139"/>
      <c r="I6" s="140"/>
      <c r="J6" s="125" t="s">
        <v>66</v>
      </c>
      <c r="K6" s="121" t="s">
        <v>6</v>
      </c>
      <c r="L6" s="121"/>
      <c r="M6" s="121"/>
      <c r="N6" s="121"/>
      <c r="O6" s="121"/>
      <c r="P6" s="121"/>
      <c r="Q6" s="123"/>
    </row>
    <row r="7" spans="1:17" s="20" customFormat="1" ht="16.5" customHeight="1">
      <c r="A7" s="123"/>
      <c r="B7" s="132"/>
      <c r="C7" s="130"/>
      <c r="D7" s="142" t="s">
        <v>2</v>
      </c>
      <c r="E7" s="128" t="s">
        <v>6</v>
      </c>
      <c r="F7" s="129"/>
      <c r="G7" s="126" t="s">
        <v>5</v>
      </c>
      <c r="H7" s="128" t="s">
        <v>6</v>
      </c>
      <c r="I7" s="129"/>
      <c r="J7" s="126"/>
      <c r="K7" s="142" t="s">
        <v>2</v>
      </c>
      <c r="L7" s="128" t="s">
        <v>6</v>
      </c>
      <c r="M7" s="129"/>
      <c r="N7" s="126" t="s">
        <v>5</v>
      </c>
      <c r="O7" s="128" t="s">
        <v>6</v>
      </c>
      <c r="P7" s="129"/>
      <c r="Q7" s="123"/>
    </row>
    <row r="8" spans="1:17" s="20" customFormat="1" ht="143.25" customHeight="1">
      <c r="A8" s="131"/>
      <c r="B8" s="133"/>
      <c r="C8" s="141"/>
      <c r="D8" s="143"/>
      <c r="E8" s="25" t="s">
        <v>86</v>
      </c>
      <c r="F8" s="26" t="s">
        <v>87</v>
      </c>
      <c r="G8" s="127"/>
      <c r="H8" s="25" t="s">
        <v>86</v>
      </c>
      <c r="I8" s="26" t="s">
        <v>87</v>
      </c>
      <c r="J8" s="127"/>
      <c r="K8" s="143"/>
      <c r="L8" s="25" t="s">
        <v>86</v>
      </c>
      <c r="M8" s="26" t="s">
        <v>87</v>
      </c>
      <c r="N8" s="127"/>
      <c r="O8" s="25" t="s">
        <v>86</v>
      </c>
      <c r="P8" s="26" t="s">
        <v>87</v>
      </c>
      <c r="Q8" s="123"/>
    </row>
    <row r="9" spans="1:17" s="21" customFormat="1" ht="13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</row>
    <row r="10" spans="1:17" s="24" customFormat="1" ht="36.75" customHeight="1">
      <c r="A10" s="59" t="s">
        <v>17</v>
      </c>
      <c r="B10" s="60" t="s">
        <v>18</v>
      </c>
      <c r="C10" s="42">
        <f>SUM(D10,G10)</f>
        <v>129598.7</v>
      </c>
      <c r="D10" s="42">
        <f aca="true" t="shared" si="0" ref="D10:I10">SUM(D11:D12)</f>
        <v>129598.7</v>
      </c>
      <c r="E10" s="42">
        <f t="shared" si="0"/>
        <v>127098.7</v>
      </c>
      <c r="F10" s="42">
        <f t="shared" si="0"/>
        <v>0</v>
      </c>
      <c r="G10" s="42">
        <f t="shared" si="0"/>
        <v>0</v>
      </c>
      <c r="H10" s="42">
        <f t="shared" si="0"/>
        <v>0</v>
      </c>
      <c r="I10" s="42">
        <f t="shared" si="0"/>
        <v>0</v>
      </c>
      <c r="J10" s="42">
        <f>SUM(K10,N10)</f>
        <v>129511.48999999999</v>
      </c>
      <c r="K10" s="42">
        <f aca="true" t="shared" si="1" ref="K10:P10">SUM(K11:K12)</f>
        <v>129511.48999999999</v>
      </c>
      <c r="L10" s="42">
        <f t="shared" si="1"/>
        <v>127098.54</v>
      </c>
      <c r="M10" s="42">
        <f t="shared" si="1"/>
        <v>0</v>
      </c>
      <c r="N10" s="42">
        <f t="shared" si="1"/>
        <v>0</v>
      </c>
      <c r="O10" s="42">
        <f t="shared" si="1"/>
        <v>0</v>
      </c>
      <c r="P10" s="42">
        <f t="shared" si="1"/>
        <v>0</v>
      </c>
      <c r="Q10" s="43">
        <f>J10/C10</f>
        <v>0.9993270765833299</v>
      </c>
    </row>
    <row r="11" spans="1:17" s="23" customFormat="1" ht="99.75" customHeight="1">
      <c r="A11" s="29"/>
      <c r="B11" s="30" t="s">
        <v>19</v>
      </c>
      <c r="C11" s="31">
        <f aca="true" t="shared" si="2" ref="C11:C76">SUM(D11,G11)</f>
        <v>2500</v>
      </c>
      <c r="D11" s="31">
        <v>2500</v>
      </c>
      <c r="E11" s="48"/>
      <c r="F11" s="48"/>
      <c r="G11" s="31"/>
      <c r="H11" s="48"/>
      <c r="I11" s="48"/>
      <c r="J11" s="31">
        <f>SUM(K11,N11)</f>
        <v>2412.95</v>
      </c>
      <c r="K11" s="31">
        <v>2412.95</v>
      </c>
      <c r="L11" s="48"/>
      <c r="M11" s="48"/>
      <c r="N11" s="31"/>
      <c r="O11" s="48"/>
      <c r="P11" s="48"/>
      <c r="Q11" s="32">
        <f>J11/C11</f>
        <v>0.9651799999999999</v>
      </c>
    </row>
    <row r="12" spans="1:17" s="54" customFormat="1" ht="62.25" customHeight="1">
      <c r="A12" s="52"/>
      <c r="B12" s="38" t="s">
        <v>24</v>
      </c>
      <c r="C12" s="48">
        <f t="shared" si="2"/>
        <v>127098.7</v>
      </c>
      <c r="D12" s="48">
        <v>127098.7</v>
      </c>
      <c r="E12" s="48">
        <v>127098.7</v>
      </c>
      <c r="F12" s="48"/>
      <c r="G12" s="48"/>
      <c r="H12" s="48"/>
      <c r="I12" s="48"/>
      <c r="J12" s="48">
        <f>SUM(K12,N12)</f>
        <v>127098.54</v>
      </c>
      <c r="K12" s="48">
        <v>127098.54</v>
      </c>
      <c r="L12" s="48">
        <v>127098.54</v>
      </c>
      <c r="M12" s="48"/>
      <c r="N12" s="48"/>
      <c r="O12" s="48"/>
      <c r="P12" s="48"/>
      <c r="Q12" s="53">
        <f aca="true" t="shared" si="3" ref="Q12:Q79">J12/C12</f>
        <v>0.9999987411358259</v>
      </c>
    </row>
    <row r="13" spans="1:17" s="24" customFormat="1" ht="34.5" customHeight="1">
      <c r="A13" s="59" t="s">
        <v>67</v>
      </c>
      <c r="B13" s="61" t="s">
        <v>94</v>
      </c>
      <c r="C13" s="42">
        <f t="shared" si="2"/>
        <v>4830</v>
      </c>
      <c r="D13" s="42">
        <f aca="true" t="shared" si="4" ref="D13:I13">SUM(D14)</f>
        <v>4830</v>
      </c>
      <c r="E13" s="42">
        <f t="shared" si="4"/>
        <v>0</v>
      </c>
      <c r="F13" s="42">
        <f t="shared" si="4"/>
        <v>0</v>
      </c>
      <c r="G13" s="42">
        <f t="shared" si="4"/>
        <v>0</v>
      </c>
      <c r="H13" s="42">
        <f t="shared" si="4"/>
        <v>0</v>
      </c>
      <c r="I13" s="42">
        <f t="shared" si="4"/>
        <v>0</v>
      </c>
      <c r="J13" s="42">
        <f>SUM(K13,N13)</f>
        <v>4830</v>
      </c>
      <c r="K13" s="42">
        <f aca="true" t="shared" si="5" ref="K13:P13">SUM(K14)</f>
        <v>4830</v>
      </c>
      <c r="L13" s="42">
        <f t="shared" si="5"/>
        <v>0</v>
      </c>
      <c r="M13" s="42">
        <f t="shared" si="5"/>
        <v>0</v>
      </c>
      <c r="N13" s="42">
        <f t="shared" si="5"/>
        <v>0</v>
      </c>
      <c r="O13" s="42">
        <f t="shared" si="5"/>
        <v>0</v>
      </c>
      <c r="P13" s="42">
        <f t="shared" si="5"/>
        <v>0</v>
      </c>
      <c r="Q13" s="43">
        <f t="shared" si="3"/>
        <v>1</v>
      </c>
    </row>
    <row r="14" spans="1:17" s="23" customFormat="1" ht="58.5" customHeight="1">
      <c r="A14" s="29"/>
      <c r="B14" s="30" t="s">
        <v>43</v>
      </c>
      <c r="C14" s="31">
        <f t="shared" si="2"/>
        <v>4830</v>
      </c>
      <c r="D14" s="31">
        <v>4830</v>
      </c>
      <c r="E14" s="48"/>
      <c r="F14" s="48"/>
      <c r="G14" s="31"/>
      <c r="H14" s="48"/>
      <c r="I14" s="48"/>
      <c r="J14" s="31">
        <f aca="true" t="shared" si="6" ref="J14:J79">SUM(K14,N14)</f>
        <v>4830</v>
      </c>
      <c r="K14" s="31">
        <v>4830</v>
      </c>
      <c r="L14" s="48"/>
      <c r="M14" s="48"/>
      <c r="N14" s="31"/>
      <c r="O14" s="48"/>
      <c r="P14" s="48"/>
      <c r="Q14" s="32"/>
    </row>
    <row r="15" spans="1:17" s="24" customFormat="1" ht="36" customHeight="1">
      <c r="A15" s="59" t="s">
        <v>50</v>
      </c>
      <c r="B15" s="61" t="s">
        <v>51</v>
      </c>
      <c r="C15" s="42">
        <f t="shared" si="2"/>
        <v>60000</v>
      </c>
      <c r="D15" s="42">
        <f aca="true" t="shared" si="7" ref="D15:I15">SUM(D16:D16)</f>
        <v>0</v>
      </c>
      <c r="E15" s="42">
        <f t="shared" si="7"/>
        <v>0</v>
      </c>
      <c r="F15" s="42">
        <f t="shared" si="7"/>
        <v>0</v>
      </c>
      <c r="G15" s="42">
        <f t="shared" si="7"/>
        <v>60000</v>
      </c>
      <c r="H15" s="42">
        <f t="shared" si="7"/>
        <v>60000</v>
      </c>
      <c r="I15" s="42">
        <f t="shared" si="7"/>
        <v>0</v>
      </c>
      <c r="J15" s="42">
        <f t="shared" si="6"/>
        <v>60000</v>
      </c>
      <c r="K15" s="42">
        <f aca="true" t="shared" si="8" ref="K15:P15">SUM(K16:K16)</f>
        <v>0</v>
      </c>
      <c r="L15" s="42">
        <f t="shared" si="8"/>
        <v>0</v>
      </c>
      <c r="M15" s="42">
        <f t="shared" si="8"/>
        <v>0</v>
      </c>
      <c r="N15" s="42">
        <f t="shared" si="8"/>
        <v>60000</v>
      </c>
      <c r="O15" s="42">
        <f t="shared" si="8"/>
        <v>60000</v>
      </c>
      <c r="P15" s="42">
        <f t="shared" si="8"/>
        <v>0</v>
      </c>
      <c r="Q15" s="43">
        <f t="shared" si="3"/>
        <v>1</v>
      </c>
    </row>
    <row r="16" spans="1:17" s="54" customFormat="1" ht="63.75" customHeight="1">
      <c r="A16" s="52"/>
      <c r="B16" s="38" t="s">
        <v>95</v>
      </c>
      <c r="C16" s="48">
        <f t="shared" si="2"/>
        <v>60000</v>
      </c>
      <c r="D16" s="48"/>
      <c r="E16" s="48"/>
      <c r="F16" s="48"/>
      <c r="G16" s="48">
        <v>60000</v>
      </c>
      <c r="H16" s="48">
        <v>60000</v>
      </c>
      <c r="I16" s="48"/>
      <c r="J16" s="48">
        <f t="shared" si="6"/>
        <v>60000</v>
      </c>
      <c r="K16" s="48"/>
      <c r="L16" s="48"/>
      <c r="M16" s="48"/>
      <c r="N16" s="48">
        <v>60000</v>
      </c>
      <c r="O16" s="48">
        <v>60000</v>
      </c>
      <c r="P16" s="48"/>
      <c r="Q16" s="53">
        <f t="shared" si="3"/>
        <v>1</v>
      </c>
    </row>
    <row r="17" spans="1:17" s="24" customFormat="1" ht="34.5" customHeight="1">
      <c r="A17" s="59" t="s">
        <v>20</v>
      </c>
      <c r="B17" s="61" t="s">
        <v>21</v>
      </c>
      <c r="C17" s="42">
        <f t="shared" si="2"/>
        <v>214739</v>
      </c>
      <c r="D17" s="62">
        <f aca="true" t="shared" si="9" ref="D17:I17">SUM(D18:D21)</f>
        <v>214739</v>
      </c>
      <c r="E17" s="62">
        <f t="shared" si="9"/>
        <v>0</v>
      </c>
      <c r="F17" s="62">
        <f t="shared" si="9"/>
        <v>0</v>
      </c>
      <c r="G17" s="62">
        <f t="shared" si="9"/>
        <v>0</v>
      </c>
      <c r="H17" s="62">
        <f t="shared" si="9"/>
        <v>0</v>
      </c>
      <c r="I17" s="62">
        <f t="shared" si="9"/>
        <v>0</v>
      </c>
      <c r="J17" s="42">
        <f t="shared" si="6"/>
        <v>224247.41</v>
      </c>
      <c r="K17" s="63">
        <f aca="true" t="shared" si="10" ref="K17:P17">SUM(K18:K21)</f>
        <v>224247.41</v>
      </c>
      <c r="L17" s="63">
        <f t="shared" si="10"/>
        <v>0</v>
      </c>
      <c r="M17" s="63">
        <f t="shared" si="10"/>
        <v>0</v>
      </c>
      <c r="N17" s="63">
        <f t="shared" si="10"/>
        <v>0</v>
      </c>
      <c r="O17" s="63">
        <f t="shared" si="10"/>
        <v>0</v>
      </c>
      <c r="P17" s="63">
        <f t="shared" si="10"/>
        <v>0</v>
      </c>
      <c r="Q17" s="43">
        <f t="shared" si="3"/>
        <v>1.0442789153344292</v>
      </c>
    </row>
    <row r="18" spans="1:17" s="23" customFormat="1" ht="52.5" customHeight="1">
      <c r="A18" s="29"/>
      <c r="B18" s="30" t="s">
        <v>96</v>
      </c>
      <c r="C18" s="31">
        <f t="shared" si="2"/>
        <v>69</v>
      </c>
      <c r="D18" s="35">
        <v>69</v>
      </c>
      <c r="E18" s="39"/>
      <c r="F18" s="39"/>
      <c r="G18" s="31"/>
      <c r="H18" s="48"/>
      <c r="I18" s="48"/>
      <c r="J18" s="31">
        <f t="shared" si="6"/>
        <v>69</v>
      </c>
      <c r="K18" s="31">
        <v>69</v>
      </c>
      <c r="L18" s="48"/>
      <c r="M18" s="48"/>
      <c r="N18" s="31"/>
      <c r="O18" s="48"/>
      <c r="P18" s="48"/>
      <c r="Q18" s="32">
        <f t="shared" si="3"/>
        <v>1</v>
      </c>
    </row>
    <row r="19" spans="1:17" s="23" customFormat="1" ht="102" customHeight="1">
      <c r="A19" s="29"/>
      <c r="B19" s="30" t="s">
        <v>19</v>
      </c>
      <c r="C19" s="31">
        <f>SUM(D19,G19)</f>
        <v>205000</v>
      </c>
      <c r="D19" s="35">
        <v>205000</v>
      </c>
      <c r="E19" s="39"/>
      <c r="F19" s="39"/>
      <c r="G19" s="31"/>
      <c r="H19" s="48"/>
      <c r="I19" s="48"/>
      <c r="J19" s="31">
        <f>SUM(K19,N19)</f>
        <v>212965.91</v>
      </c>
      <c r="K19" s="31">
        <v>212965.91</v>
      </c>
      <c r="L19" s="48"/>
      <c r="M19" s="48"/>
      <c r="N19" s="31"/>
      <c r="O19" s="48"/>
      <c r="P19" s="48"/>
      <c r="Q19" s="32">
        <f>J19/C19</f>
        <v>1.0388580975609756</v>
      </c>
    </row>
    <row r="20" spans="1:17" s="23" customFormat="1" ht="38.25" customHeight="1">
      <c r="A20" s="29"/>
      <c r="B20" s="30" t="s">
        <v>47</v>
      </c>
      <c r="C20" s="31">
        <f t="shared" si="2"/>
        <v>670</v>
      </c>
      <c r="D20" s="31">
        <v>670</v>
      </c>
      <c r="E20" s="48"/>
      <c r="F20" s="48"/>
      <c r="G20" s="31"/>
      <c r="H20" s="48"/>
      <c r="I20" s="48"/>
      <c r="J20" s="31">
        <f t="shared" si="6"/>
        <v>742.5</v>
      </c>
      <c r="K20" s="36">
        <v>742.5</v>
      </c>
      <c r="L20" s="51"/>
      <c r="M20" s="51"/>
      <c r="N20" s="31"/>
      <c r="O20" s="51"/>
      <c r="P20" s="48"/>
      <c r="Q20" s="32">
        <f t="shared" si="3"/>
        <v>1.1082089552238805</v>
      </c>
    </row>
    <row r="21" spans="1:17" s="23" customFormat="1" ht="23.25" customHeight="1">
      <c r="A21" s="29"/>
      <c r="B21" s="30" t="s">
        <v>43</v>
      </c>
      <c r="C21" s="31">
        <f t="shared" si="2"/>
        <v>9000</v>
      </c>
      <c r="D21" s="31">
        <v>9000</v>
      </c>
      <c r="E21" s="48"/>
      <c r="F21" s="48"/>
      <c r="G21" s="31"/>
      <c r="H21" s="48"/>
      <c r="I21" s="48"/>
      <c r="J21" s="31">
        <f t="shared" si="6"/>
        <v>10470</v>
      </c>
      <c r="K21" s="31">
        <v>10470</v>
      </c>
      <c r="L21" s="48"/>
      <c r="M21" s="48"/>
      <c r="N21" s="31"/>
      <c r="O21" s="48"/>
      <c r="P21" s="48"/>
      <c r="Q21" s="32"/>
    </row>
    <row r="22" spans="1:17" s="24" customFormat="1" ht="26.25" customHeight="1">
      <c r="A22" s="59" t="s">
        <v>22</v>
      </c>
      <c r="B22" s="61" t="s">
        <v>23</v>
      </c>
      <c r="C22" s="42">
        <f t="shared" si="2"/>
        <v>92558</v>
      </c>
      <c r="D22" s="62">
        <f aca="true" t="shared" si="11" ref="D22:I22">SUM(D23:D26)</f>
        <v>92558</v>
      </c>
      <c r="E22" s="62">
        <f t="shared" si="11"/>
        <v>69362</v>
      </c>
      <c r="F22" s="62">
        <f t="shared" si="11"/>
        <v>21696</v>
      </c>
      <c r="G22" s="62">
        <f t="shared" si="11"/>
        <v>0</v>
      </c>
      <c r="H22" s="62">
        <f t="shared" si="11"/>
        <v>0</v>
      </c>
      <c r="I22" s="62">
        <f t="shared" si="11"/>
        <v>0</v>
      </c>
      <c r="J22" s="42">
        <f t="shared" si="6"/>
        <v>70097.4</v>
      </c>
      <c r="K22" s="42">
        <f aca="true" t="shared" si="12" ref="K22:P22">SUM(K23:K26)</f>
        <v>70097.4</v>
      </c>
      <c r="L22" s="42">
        <f t="shared" si="12"/>
        <v>69362</v>
      </c>
      <c r="M22" s="42">
        <f t="shared" si="12"/>
        <v>0</v>
      </c>
      <c r="N22" s="42">
        <f t="shared" si="12"/>
        <v>0</v>
      </c>
      <c r="O22" s="42">
        <f t="shared" si="12"/>
        <v>0</v>
      </c>
      <c r="P22" s="42">
        <f t="shared" si="12"/>
        <v>0</v>
      </c>
      <c r="Q22" s="43">
        <f t="shared" si="3"/>
        <v>0.7573348603038095</v>
      </c>
    </row>
    <row r="23" spans="1:17" s="23" customFormat="1" ht="34.5" customHeight="1">
      <c r="A23" s="29"/>
      <c r="B23" s="30" t="s">
        <v>43</v>
      </c>
      <c r="C23" s="31">
        <f>SUM(D23,G23)</f>
        <v>1500</v>
      </c>
      <c r="D23" s="35">
        <v>1500</v>
      </c>
      <c r="E23" s="39"/>
      <c r="F23" s="39"/>
      <c r="G23" s="35"/>
      <c r="H23" s="39"/>
      <c r="I23" s="39"/>
      <c r="J23" s="31">
        <f>SUM(K23,N23)</f>
        <v>719.9</v>
      </c>
      <c r="K23" s="31">
        <v>719.9</v>
      </c>
      <c r="L23" s="48"/>
      <c r="M23" s="48"/>
      <c r="N23" s="31"/>
      <c r="O23" s="48"/>
      <c r="P23" s="48"/>
      <c r="Q23" s="53"/>
    </row>
    <row r="24" spans="1:17" s="23" customFormat="1" ht="87" customHeight="1">
      <c r="A24" s="29"/>
      <c r="B24" s="33" t="s">
        <v>77</v>
      </c>
      <c r="C24" s="31">
        <f>SUM(D24,G24)</f>
        <v>21696</v>
      </c>
      <c r="D24" s="35">
        <v>21696</v>
      </c>
      <c r="E24" s="39"/>
      <c r="F24" s="35">
        <v>21696</v>
      </c>
      <c r="G24" s="35"/>
      <c r="H24" s="39"/>
      <c r="I24" s="39"/>
      <c r="J24" s="31">
        <f>SUM(K24,N24)</f>
        <v>0</v>
      </c>
      <c r="K24" s="31">
        <v>0</v>
      </c>
      <c r="L24" s="48"/>
      <c r="M24" s="48">
        <v>0</v>
      </c>
      <c r="N24" s="31"/>
      <c r="O24" s="48"/>
      <c r="P24" s="48"/>
      <c r="Q24" s="53">
        <f>J24/C24</f>
        <v>0</v>
      </c>
    </row>
    <row r="25" spans="1:17" s="54" customFormat="1" ht="65.25" customHeight="1">
      <c r="A25" s="52"/>
      <c r="B25" s="38" t="s">
        <v>24</v>
      </c>
      <c r="C25" s="48">
        <f>SUM(D25,G25)</f>
        <v>69362</v>
      </c>
      <c r="D25" s="39">
        <v>69362</v>
      </c>
      <c r="E25" s="39">
        <v>69362</v>
      </c>
      <c r="F25" s="39"/>
      <c r="G25" s="39"/>
      <c r="H25" s="39"/>
      <c r="I25" s="39"/>
      <c r="J25" s="48">
        <f>SUM(K25,N25)</f>
        <v>69362</v>
      </c>
      <c r="K25" s="39">
        <v>69362</v>
      </c>
      <c r="L25" s="39">
        <v>69362</v>
      </c>
      <c r="M25" s="48"/>
      <c r="N25" s="48"/>
      <c r="O25" s="48"/>
      <c r="P25" s="48"/>
      <c r="Q25" s="53">
        <f>J25/C25</f>
        <v>1</v>
      </c>
    </row>
    <row r="26" spans="1:17" s="23" customFormat="1" ht="70.5" customHeight="1">
      <c r="A26" s="29"/>
      <c r="B26" s="30" t="s">
        <v>49</v>
      </c>
      <c r="C26" s="31">
        <f t="shared" si="2"/>
        <v>0</v>
      </c>
      <c r="D26" s="35">
        <v>0</v>
      </c>
      <c r="E26" s="39"/>
      <c r="F26" s="39"/>
      <c r="G26" s="35"/>
      <c r="H26" s="39"/>
      <c r="I26" s="39"/>
      <c r="J26" s="31">
        <f t="shared" si="6"/>
        <v>15.5</v>
      </c>
      <c r="K26" s="31">
        <v>15.5</v>
      </c>
      <c r="L26" s="48"/>
      <c r="M26" s="48"/>
      <c r="N26" s="31"/>
      <c r="O26" s="48"/>
      <c r="P26" s="48"/>
      <c r="Q26" s="53"/>
    </row>
    <row r="27" spans="1:17" s="24" customFormat="1" ht="47.25" customHeight="1">
      <c r="A27" s="59" t="s">
        <v>25</v>
      </c>
      <c r="B27" s="61" t="s">
        <v>26</v>
      </c>
      <c r="C27" s="42">
        <f t="shared" si="2"/>
        <v>1619</v>
      </c>
      <c r="D27" s="62">
        <f aca="true" t="shared" si="13" ref="D27:I27">SUM(D28)</f>
        <v>1619</v>
      </c>
      <c r="E27" s="62">
        <f t="shared" si="13"/>
        <v>1619</v>
      </c>
      <c r="F27" s="62">
        <f t="shared" si="13"/>
        <v>0</v>
      </c>
      <c r="G27" s="62">
        <f t="shared" si="13"/>
        <v>0</v>
      </c>
      <c r="H27" s="62">
        <f t="shared" si="13"/>
        <v>0</v>
      </c>
      <c r="I27" s="62">
        <f t="shared" si="13"/>
        <v>0</v>
      </c>
      <c r="J27" s="42">
        <f t="shared" si="6"/>
        <v>1618.4</v>
      </c>
      <c r="K27" s="62">
        <f aca="true" t="shared" si="14" ref="K27:P27">SUM(K28)</f>
        <v>1618.4</v>
      </c>
      <c r="L27" s="62">
        <f t="shared" si="14"/>
        <v>1618.4</v>
      </c>
      <c r="M27" s="62">
        <f t="shared" si="14"/>
        <v>0</v>
      </c>
      <c r="N27" s="62">
        <f t="shared" si="14"/>
        <v>0</v>
      </c>
      <c r="O27" s="62">
        <f t="shared" si="14"/>
        <v>0</v>
      </c>
      <c r="P27" s="62">
        <f t="shared" si="14"/>
        <v>0</v>
      </c>
      <c r="Q27" s="43">
        <f t="shared" si="3"/>
        <v>0.9996294008647314</v>
      </c>
    </row>
    <row r="28" spans="1:17" s="54" customFormat="1" ht="90.75" customHeight="1">
      <c r="A28" s="52"/>
      <c r="B28" s="38" t="s">
        <v>24</v>
      </c>
      <c r="C28" s="48">
        <f t="shared" si="2"/>
        <v>1619</v>
      </c>
      <c r="D28" s="39">
        <v>1619</v>
      </c>
      <c r="E28" s="39">
        <v>1619</v>
      </c>
      <c r="F28" s="39"/>
      <c r="G28" s="39"/>
      <c r="H28" s="39"/>
      <c r="I28" s="39"/>
      <c r="J28" s="48">
        <f t="shared" si="6"/>
        <v>1618.4</v>
      </c>
      <c r="K28" s="39">
        <v>1618.4</v>
      </c>
      <c r="L28" s="39">
        <v>1618.4</v>
      </c>
      <c r="M28" s="39"/>
      <c r="N28" s="39"/>
      <c r="O28" s="39"/>
      <c r="P28" s="39"/>
      <c r="Q28" s="53">
        <f t="shared" si="3"/>
        <v>0.9996294008647314</v>
      </c>
    </row>
    <row r="29" spans="1:17" s="24" customFormat="1" ht="67.5" customHeight="1">
      <c r="A29" s="59" t="s">
        <v>27</v>
      </c>
      <c r="B29" s="61" t="s">
        <v>100</v>
      </c>
      <c r="C29" s="42">
        <f t="shared" si="2"/>
        <v>17830438</v>
      </c>
      <c r="D29" s="62">
        <f aca="true" t="shared" si="15" ref="D29:I29">SUM(D30:D43)</f>
        <v>17830438</v>
      </c>
      <c r="E29" s="62">
        <f t="shared" si="15"/>
        <v>0</v>
      </c>
      <c r="F29" s="62">
        <f t="shared" si="15"/>
        <v>0</v>
      </c>
      <c r="G29" s="62">
        <f t="shared" si="15"/>
        <v>0</v>
      </c>
      <c r="H29" s="62">
        <f t="shared" si="15"/>
        <v>0</v>
      </c>
      <c r="I29" s="62">
        <f t="shared" si="15"/>
        <v>0</v>
      </c>
      <c r="J29" s="42">
        <f t="shared" si="6"/>
        <v>17774055.96</v>
      </c>
      <c r="K29" s="62">
        <f aca="true" t="shared" si="16" ref="K29:P29">SUM(K30:K43)</f>
        <v>17774055.96</v>
      </c>
      <c r="L29" s="62">
        <f t="shared" si="16"/>
        <v>0</v>
      </c>
      <c r="M29" s="62">
        <f t="shared" si="16"/>
        <v>0</v>
      </c>
      <c r="N29" s="62">
        <f t="shared" si="16"/>
        <v>0</v>
      </c>
      <c r="O29" s="62">
        <f t="shared" si="16"/>
        <v>0</v>
      </c>
      <c r="P29" s="62">
        <f t="shared" si="16"/>
        <v>0</v>
      </c>
      <c r="Q29" s="43">
        <f t="shared" si="3"/>
        <v>0.9968378768934336</v>
      </c>
    </row>
    <row r="30" spans="1:17" s="23" customFormat="1" ht="25.5" customHeight="1">
      <c r="A30" s="29"/>
      <c r="B30" s="30" t="s">
        <v>28</v>
      </c>
      <c r="C30" s="31">
        <f t="shared" si="2"/>
        <v>5557688</v>
      </c>
      <c r="D30" s="35">
        <v>5557688</v>
      </c>
      <c r="E30" s="39"/>
      <c r="F30" s="39"/>
      <c r="G30" s="35"/>
      <c r="H30" s="39"/>
      <c r="I30" s="39"/>
      <c r="J30" s="31">
        <f t="shared" si="6"/>
        <v>5355047</v>
      </c>
      <c r="K30" s="35">
        <v>5355047</v>
      </c>
      <c r="L30" s="39"/>
      <c r="M30" s="39"/>
      <c r="N30" s="35"/>
      <c r="O30" s="39"/>
      <c r="P30" s="39"/>
      <c r="Q30" s="32">
        <f t="shared" si="3"/>
        <v>0.9635386153378888</v>
      </c>
    </row>
    <row r="31" spans="1:17" s="23" customFormat="1" ht="27" customHeight="1">
      <c r="A31" s="29"/>
      <c r="B31" s="30" t="s">
        <v>29</v>
      </c>
      <c r="C31" s="31">
        <f t="shared" si="2"/>
        <v>2000000</v>
      </c>
      <c r="D31" s="35">
        <v>2000000</v>
      </c>
      <c r="E31" s="39"/>
      <c r="F31" s="39"/>
      <c r="G31" s="35"/>
      <c r="H31" s="39"/>
      <c r="I31" s="39"/>
      <c r="J31" s="31">
        <f t="shared" si="6"/>
        <v>2161047.05</v>
      </c>
      <c r="K31" s="35">
        <v>2161047.05</v>
      </c>
      <c r="L31" s="39"/>
      <c r="M31" s="39"/>
      <c r="N31" s="35"/>
      <c r="O31" s="39"/>
      <c r="P31" s="39"/>
      <c r="Q31" s="32">
        <f t="shared" si="3"/>
        <v>1.0805235249999998</v>
      </c>
    </row>
    <row r="32" spans="1:17" s="23" customFormat="1" ht="19.5" customHeight="1">
      <c r="A32" s="29"/>
      <c r="B32" s="30" t="s">
        <v>30</v>
      </c>
      <c r="C32" s="31">
        <f t="shared" si="2"/>
        <v>7739166</v>
      </c>
      <c r="D32" s="35">
        <v>7739166</v>
      </c>
      <c r="E32" s="39"/>
      <c r="F32" s="39"/>
      <c r="G32" s="35"/>
      <c r="H32" s="39"/>
      <c r="I32" s="39"/>
      <c r="J32" s="31">
        <f t="shared" si="6"/>
        <v>7711399.45</v>
      </c>
      <c r="K32" s="35">
        <v>7711399.45</v>
      </c>
      <c r="L32" s="39"/>
      <c r="M32" s="39"/>
      <c r="N32" s="35"/>
      <c r="O32" s="39"/>
      <c r="P32" s="39"/>
      <c r="Q32" s="32">
        <f t="shared" si="3"/>
        <v>0.996412203847288</v>
      </c>
    </row>
    <row r="33" spans="1:17" s="23" customFormat="1" ht="19.5" customHeight="1">
      <c r="A33" s="29"/>
      <c r="B33" s="30" t="s">
        <v>31</v>
      </c>
      <c r="C33" s="31">
        <f t="shared" si="2"/>
        <v>725000</v>
      </c>
      <c r="D33" s="35">
        <v>725000</v>
      </c>
      <c r="E33" s="39"/>
      <c r="F33" s="39"/>
      <c r="G33" s="35"/>
      <c r="H33" s="39"/>
      <c r="I33" s="39"/>
      <c r="J33" s="31">
        <f t="shared" si="6"/>
        <v>665615.14</v>
      </c>
      <c r="K33" s="35">
        <v>665615.14</v>
      </c>
      <c r="L33" s="39"/>
      <c r="M33" s="39"/>
      <c r="N33" s="35"/>
      <c r="O33" s="39"/>
      <c r="P33" s="39"/>
      <c r="Q33" s="32">
        <f t="shared" si="3"/>
        <v>0.918089848275862</v>
      </c>
    </row>
    <row r="34" spans="1:17" s="23" customFormat="1" ht="19.5" customHeight="1">
      <c r="A34" s="29"/>
      <c r="B34" s="30" t="s">
        <v>32</v>
      </c>
      <c r="C34" s="31">
        <f t="shared" si="2"/>
        <v>14000</v>
      </c>
      <c r="D34" s="35">
        <v>14000</v>
      </c>
      <c r="E34" s="39"/>
      <c r="F34" s="39"/>
      <c r="G34" s="35"/>
      <c r="H34" s="39"/>
      <c r="I34" s="39"/>
      <c r="J34" s="31">
        <f t="shared" si="6"/>
        <v>12579.5</v>
      </c>
      <c r="K34" s="35">
        <v>12579.5</v>
      </c>
      <c r="L34" s="39"/>
      <c r="M34" s="39"/>
      <c r="N34" s="35"/>
      <c r="O34" s="39"/>
      <c r="P34" s="39"/>
      <c r="Q34" s="32">
        <f t="shared" si="3"/>
        <v>0.8985357142857143</v>
      </c>
    </row>
    <row r="35" spans="1:17" s="23" customFormat="1" ht="25.5" customHeight="1">
      <c r="A35" s="29"/>
      <c r="B35" s="30" t="s">
        <v>33</v>
      </c>
      <c r="C35" s="31">
        <f t="shared" si="2"/>
        <v>558500</v>
      </c>
      <c r="D35" s="35">
        <v>558500</v>
      </c>
      <c r="E35" s="39"/>
      <c r="F35" s="39"/>
      <c r="G35" s="35"/>
      <c r="H35" s="39"/>
      <c r="I35" s="39"/>
      <c r="J35" s="31">
        <f t="shared" si="6"/>
        <v>618539.51</v>
      </c>
      <c r="K35" s="35">
        <v>618539.51</v>
      </c>
      <c r="L35" s="39"/>
      <c r="M35" s="39"/>
      <c r="N35" s="35"/>
      <c r="O35" s="39"/>
      <c r="P35" s="39"/>
      <c r="Q35" s="32">
        <f t="shared" si="3"/>
        <v>1.1075013607878246</v>
      </c>
    </row>
    <row r="36" spans="1:17" s="23" customFormat="1" ht="51.75" customHeight="1">
      <c r="A36" s="29"/>
      <c r="B36" s="30" t="s">
        <v>34</v>
      </c>
      <c r="C36" s="31">
        <f t="shared" si="2"/>
        <v>12000</v>
      </c>
      <c r="D36" s="35">
        <v>12000</v>
      </c>
      <c r="E36" s="39"/>
      <c r="F36" s="39"/>
      <c r="G36" s="35"/>
      <c r="H36" s="39"/>
      <c r="I36" s="39"/>
      <c r="J36" s="31">
        <f t="shared" si="6"/>
        <v>19324.62</v>
      </c>
      <c r="K36" s="35">
        <v>19324.62</v>
      </c>
      <c r="L36" s="39"/>
      <c r="M36" s="39"/>
      <c r="N36" s="35"/>
      <c r="O36" s="39"/>
      <c r="P36" s="39"/>
      <c r="Q36" s="32">
        <f t="shared" si="3"/>
        <v>1.610385</v>
      </c>
    </row>
    <row r="37" spans="1:17" s="23" customFormat="1" ht="25.5" customHeight="1">
      <c r="A37" s="29"/>
      <c r="B37" s="30" t="s">
        <v>35</v>
      </c>
      <c r="C37" s="31">
        <f t="shared" si="2"/>
        <v>40000</v>
      </c>
      <c r="D37" s="35">
        <v>40000</v>
      </c>
      <c r="E37" s="39"/>
      <c r="F37" s="39"/>
      <c r="G37" s="35"/>
      <c r="H37" s="39"/>
      <c r="I37" s="39"/>
      <c r="J37" s="31">
        <f t="shared" si="6"/>
        <v>29933</v>
      </c>
      <c r="K37" s="35">
        <v>29933</v>
      </c>
      <c r="L37" s="39"/>
      <c r="M37" s="39"/>
      <c r="N37" s="35"/>
      <c r="O37" s="39"/>
      <c r="P37" s="39"/>
      <c r="Q37" s="32">
        <f t="shared" si="3"/>
        <v>0.748325</v>
      </c>
    </row>
    <row r="38" spans="1:17" s="23" customFormat="1" ht="27.75" customHeight="1">
      <c r="A38" s="29"/>
      <c r="B38" s="30" t="s">
        <v>36</v>
      </c>
      <c r="C38" s="31">
        <f t="shared" si="2"/>
        <v>23000</v>
      </c>
      <c r="D38" s="35">
        <v>23000</v>
      </c>
      <c r="E38" s="39"/>
      <c r="F38" s="39"/>
      <c r="G38" s="35"/>
      <c r="H38" s="39"/>
      <c r="I38" s="39"/>
      <c r="J38" s="31">
        <f t="shared" si="6"/>
        <v>23740</v>
      </c>
      <c r="K38" s="35">
        <v>23740</v>
      </c>
      <c r="L38" s="39"/>
      <c r="M38" s="39"/>
      <c r="N38" s="35"/>
      <c r="O38" s="39"/>
      <c r="P38" s="39"/>
      <c r="Q38" s="32">
        <f t="shared" si="3"/>
        <v>1.0321739130434782</v>
      </c>
    </row>
    <row r="39" spans="1:17" s="23" customFormat="1" ht="22.5" customHeight="1">
      <c r="A39" s="29"/>
      <c r="B39" s="30" t="s">
        <v>37</v>
      </c>
      <c r="C39" s="31">
        <f t="shared" si="2"/>
        <v>15000</v>
      </c>
      <c r="D39" s="35">
        <v>15000</v>
      </c>
      <c r="E39" s="39"/>
      <c r="F39" s="39"/>
      <c r="G39" s="35"/>
      <c r="H39" s="39"/>
      <c r="I39" s="39"/>
      <c r="J39" s="31">
        <f t="shared" si="6"/>
        <v>13526</v>
      </c>
      <c r="K39" s="35">
        <v>13526</v>
      </c>
      <c r="L39" s="39"/>
      <c r="M39" s="39"/>
      <c r="N39" s="35"/>
      <c r="O39" s="39"/>
      <c r="P39" s="39"/>
      <c r="Q39" s="32">
        <f t="shared" si="3"/>
        <v>0.9017333333333334</v>
      </c>
    </row>
    <row r="40" spans="1:17" s="23" customFormat="1" ht="39" customHeight="1">
      <c r="A40" s="29"/>
      <c r="B40" s="30" t="s">
        <v>38</v>
      </c>
      <c r="C40" s="31">
        <f t="shared" si="2"/>
        <v>130000</v>
      </c>
      <c r="D40" s="35">
        <v>130000</v>
      </c>
      <c r="E40" s="39"/>
      <c r="F40" s="39"/>
      <c r="G40" s="35"/>
      <c r="H40" s="39"/>
      <c r="I40" s="39"/>
      <c r="J40" s="31">
        <f t="shared" si="6"/>
        <v>127185.74</v>
      </c>
      <c r="K40" s="35">
        <v>127185.74</v>
      </c>
      <c r="L40" s="39"/>
      <c r="M40" s="39"/>
      <c r="N40" s="35"/>
      <c r="O40" s="39"/>
      <c r="P40" s="39"/>
      <c r="Q40" s="32">
        <f t="shared" si="3"/>
        <v>0.9783518461538462</v>
      </c>
    </row>
    <row r="41" spans="1:17" s="23" customFormat="1" ht="39.75" customHeight="1">
      <c r="A41" s="29"/>
      <c r="B41" s="30" t="s">
        <v>82</v>
      </c>
      <c r="C41" s="31">
        <f>SUM(D41,G41)</f>
        <v>478984</v>
      </c>
      <c r="D41" s="35">
        <v>478984</v>
      </c>
      <c r="E41" s="39"/>
      <c r="F41" s="39"/>
      <c r="G41" s="35"/>
      <c r="H41" s="39"/>
      <c r="I41" s="39"/>
      <c r="J41" s="31">
        <f>SUM(K41,N41)</f>
        <v>458451</v>
      </c>
      <c r="K41" s="35">
        <v>458451</v>
      </c>
      <c r="L41" s="39"/>
      <c r="M41" s="39"/>
      <c r="N41" s="35"/>
      <c r="O41" s="39"/>
      <c r="P41" s="39"/>
      <c r="Q41" s="32">
        <f>J41/C41</f>
        <v>0.9571321797805354</v>
      </c>
    </row>
    <row r="42" spans="1:17" s="23" customFormat="1" ht="19.5" customHeight="1">
      <c r="A42" s="29"/>
      <c r="B42" s="30" t="s">
        <v>39</v>
      </c>
      <c r="C42" s="31">
        <f t="shared" si="2"/>
        <v>450000</v>
      </c>
      <c r="D42" s="35">
        <v>450000</v>
      </c>
      <c r="E42" s="39"/>
      <c r="F42" s="39"/>
      <c r="G42" s="35"/>
      <c r="H42" s="39"/>
      <c r="I42" s="39"/>
      <c r="J42" s="31">
        <f t="shared" si="6"/>
        <v>482039.01</v>
      </c>
      <c r="K42" s="35">
        <v>482039.01</v>
      </c>
      <c r="L42" s="39"/>
      <c r="M42" s="39"/>
      <c r="N42" s="35"/>
      <c r="O42" s="39"/>
      <c r="P42" s="39"/>
      <c r="Q42" s="32">
        <f t="shared" si="3"/>
        <v>1.0711978</v>
      </c>
    </row>
    <row r="43" spans="1:17" s="23" customFormat="1" ht="30" customHeight="1">
      <c r="A43" s="29"/>
      <c r="B43" s="30" t="s">
        <v>40</v>
      </c>
      <c r="C43" s="31">
        <f t="shared" si="2"/>
        <v>87100</v>
      </c>
      <c r="D43" s="35">
        <v>87100</v>
      </c>
      <c r="E43" s="39"/>
      <c r="F43" s="39"/>
      <c r="G43" s="35"/>
      <c r="H43" s="39"/>
      <c r="I43" s="39"/>
      <c r="J43" s="31">
        <f t="shared" si="6"/>
        <v>95628.94</v>
      </c>
      <c r="K43" s="35">
        <v>95628.94</v>
      </c>
      <c r="L43" s="39"/>
      <c r="M43" s="39"/>
      <c r="N43" s="35"/>
      <c r="O43" s="39"/>
      <c r="P43" s="39"/>
      <c r="Q43" s="32">
        <f>J43/C43</f>
        <v>1.0979212399540759</v>
      </c>
    </row>
    <row r="44" spans="1:17" s="24" customFormat="1" ht="25.5" customHeight="1">
      <c r="A44" s="59" t="s">
        <v>41</v>
      </c>
      <c r="B44" s="61" t="s">
        <v>42</v>
      </c>
      <c r="C44" s="42">
        <f t="shared" si="2"/>
        <v>7990961.46</v>
      </c>
      <c r="D44" s="62">
        <f aca="true" t="shared" si="17" ref="D44:I44">SUM(D45:D48)</f>
        <v>7975782.95</v>
      </c>
      <c r="E44" s="62">
        <f t="shared" si="17"/>
        <v>17506.95</v>
      </c>
      <c r="F44" s="62">
        <f t="shared" si="17"/>
        <v>0</v>
      </c>
      <c r="G44" s="62">
        <f t="shared" si="17"/>
        <v>15178.51</v>
      </c>
      <c r="H44" s="62">
        <f t="shared" si="17"/>
        <v>15178.51</v>
      </c>
      <c r="I44" s="62">
        <f t="shared" si="17"/>
        <v>0</v>
      </c>
      <c r="J44" s="42">
        <f t="shared" si="6"/>
        <v>7979489.06</v>
      </c>
      <c r="K44" s="62">
        <f aca="true" t="shared" si="18" ref="K44:P44">SUM(K45:K48)</f>
        <v>7964310.55</v>
      </c>
      <c r="L44" s="62">
        <f t="shared" si="18"/>
        <v>17506.95</v>
      </c>
      <c r="M44" s="62">
        <f t="shared" si="18"/>
        <v>0</v>
      </c>
      <c r="N44" s="62">
        <f t="shared" si="18"/>
        <v>15178.51</v>
      </c>
      <c r="O44" s="62">
        <f t="shared" si="18"/>
        <v>15178.51</v>
      </c>
      <c r="P44" s="62">
        <f t="shared" si="18"/>
        <v>0</v>
      </c>
      <c r="Q44" s="43">
        <f t="shared" si="3"/>
        <v>0.9985643279525965</v>
      </c>
    </row>
    <row r="45" spans="1:17" s="23" customFormat="1" ht="24.75" customHeight="1">
      <c r="A45" s="29"/>
      <c r="B45" s="37" t="s">
        <v>47</v>
      </c>
      <c r="C45" s="31">
        <f t="shared" si="2"/>
        <v>15000</v>
      </c>
      <c r="D45" s="35">
        <v>15000</v>
      </c>
      <c r="E45" s="39"/>
      <c r="F45" s="39"/>
      <c r="G45" s="35"/>
      <c r="H45" s="39"/>
      <c r="I45" s="39"/>
      <c r="J45" s="31">
        <f t="shared" si="6"/>
        <v>3527.6</v>
      </c>
      <c r="K45" s="35">
        <v>3527.6</v>
      </c>
      <c r="L45" s="39"/>
      <c r="M45" s="39"/>
      <c r="N45" s="35"/>
      <c r="O45" s="39"/>
      <c r="P45" s="39"/>
      <c r="Q45" s="32">
        <f>J45/C45</f>
        <v>0.23517333333333332</v>
      </c>
    </row>
    <row r="46" spans="1:17" s="54" customFormat="1" ht="48.75" customHeight="1">
      <c r="A46" s="52"/>
      <c r="B46" s="38" t="s">
        <v>48</v>
      </c>
      <c r="C46" s="48">
        <f>SUM(D46,G46)</f>
        <v>17506.95</v>
      </c>
      <c r="D46" s="39">
        <v>17506.95</v>
      </c>
      <c r="E46" s="39">
        <v>17506.95</v>
      </c>
      <c r="F46" s="39"/>
      <c r="G46" s="39"/>
      <c r="H46" s="39"/>
      <c r="I46" s="39"/>
      <c r="J46" s="48">
        <f>SUM(K46,N46)</f>
        <v>17506.95</v>
      </c>
      <c r="K46" s="39">
        <v>17506.95</v>
      </c>
      <c r="L46" s="39">
        <v>17506.95</v>
      </c>
      <c r="M46" s="39"/>
      <c r="N46" s="39"/>
      <c r="O46" s="39"/>
      <c r="P46" s="39"/>
      <c r="Q46" s="53">
        <f>J46/C46</f>
        <v>1</v>
      </c>
    </row>
    <row r="47" spans="1:17" s="23" customFormat="1" ht="23.25" customHeight="1">
      <c r="A47" s="29"/>
      <c r="B47" s="30" t="s">
        <v>44</v>
      </c>
      <c r="C47" s="31">
        <f t="shared" si="2"/>
        <v>7943276</v>
      </c>
      <c r="D47" s="35">
        <v>7943276</v>
      </c>
      <c r="E47" s="39"/>
      <c r="F47" s="39"/>
      <c r="G47" s="35"/>
      <c r="H47" s="39"/>
      <c r="I47" s="39"/>
      <c r="J47" s="31">
        <f t="shared" si="6"/>
        <v>7943276</v>
      </c>
      <c r="K47" s="35">
        <v>7943276</v>
      </c>
      <c r="L47" s="39"/>
      <c r="M47" s="39"/>
      <c r="N47" s="35"/>
      <c r="O47" s="39"/>
      <c r="P47" s="39"/>
      <c r="Q47" s="32">
        <f>J47/C47</f>
        <v>1</v>
      </c>
    </row>
    <row r="48" spans="1:17" s="54" customFormat="1" ht="60.75" customHeight="1">
      <c r="A48" s="52"/>
      <c r="B48" s="55" t="s">
        <v>79</v>
      </c>
      <c r="C48" s="48">
        <f t="shared" si="2"/>
        <v>15178.51</v>
      </c>
      <c r="D48" s="39"/>
      <c r="E48" s="39"/>
      <c r="F48" s="39"/>
      <c r="G48" s="39">
        <v>15178.51</v>
      </c>
      <c r="H48" s="39">
        <v>15178.51</v>
      </c>
      <c r="I48" s="39"/>
      <c r="J48" s="48">
        <f t="shared" si="6"/>
        <v>15178.51</v>
      </c>
      <c r="K48" s="39"/>
      <c r="L48" s="39"/>
      <c r="M48" s="39"/>
      <c r="N48" s="39">
        <v>15178.51</v>
      </c>
      <c r="O48" s="39">
        <v>15178.51</v>
      </c>
      <c r="P48" s="39"/>
      <c r="Q48" s="53">
        <f t="shared" si="3"/>
        <v>1</v>
      </c>
    </row>
    <row r="49" spans="1:17" s="24" customFormat="1" ht="31.5" customHeight="1">
      <c r="A49" s="59" t="s">
        <v>52</v>
      </c>
      <c r="B49" s="65" t="s">
        <v>53</v>
      </c>
      <c r="C49" s="42">
        <f t="shared" si="2"/>
        <v>1039571.5</v>
      </c>
      <c r="D49" s="62">
        <f aca="true" t="shared" si="19" ref="D49:I49">SUM(D50:D58)</f>
        <v>639571.5</v>
      </c>
      <c r="E49" s="62">
        <f t="shared" si="19"/>
        <v>108755.03</v>
      </c>
      <c r="F49" s="62">
        <f t="shared" si="19"/>
        <v>269631.47</v>
      </c>
      <c r="G49" s="62">
        <f t="shared" si="19"/>
        <v>400000</v>
      </c>
      <c r="H49" s="62">
        <f t="shared" si="19"/>
        <v>0</v>
      </c>
      <c r="I49" s="62">
        <f t="shared" si="19"/>
        <v>0</v>
      </c>
      <c r="J49" s="42">
        <f t="shared" si="6"/>
        <v>1387387.38</v>
      </c>
      <c r="K49" s="62">
        <f aca="true" t="shared" si="20" ref="K49:P49">SUM(K50:K58)</f>
        <v>674847.44</v>
      </c>
      <c r="L49" s="62">
        <f t="shared" si="20"/>
        <v>102532.72</v>
      </c>
      <c r="M49" s="62">
        <f t="shared" si="20"/>
        <v>305221.47</v>
      </c>
      <c r="N49" s="62">
        <f t="shared" si="20"/>
        <v>712539.94</v>
      </c>
      <c r="O49" s="62">
        <f t="shared" si="20"/>
        <v>0</v>
      </c>
      <c r="P49" s="62">
        <f t="shared" si="20"/>
        <v>0</v>
      </c>
      <c r="Q49" s="43">
        <f t="shared" si="3"/>
        <v>1.334576197981572</v>
      </c>
    </row>
    <row r="50" spans="1:17" s="23" customFormat="1" ht="27.75" customHeight="1">
      <c r="A50" s="29"/>
      <c r="B50" s="30" t="s">
        <v>78</v>
      </c>
      <c r="C50" s="31">
        <f>SUM(D50,G50)</f>
        <v>50</v>
      </c>
      <c r="D50" s="35">
        <v>50</v>
      </c>
      <c r="E50" s="39"/>
      <c r="F50" s="39"/>
      <c r="G50" s="36"/>
      <c r="H50" s="51"/>
      <c r="I50" s="51"/>
      <c r="J50" s="48">
        <f t="shared" si="6"/>
        <v>35</v>
      </c>
      <c r="K50" s="36">
        <v>35</v>
      </c>
      <c r="L50" s="51"/>
      <c r="M50" s="51"/>
      <c r="N50" s="36"/>
      <c r="O50" s="51"/>
      <c r="P50" s="51"/>
      <c r="Q50" s="32">
        <f>J50/C50</f>
        <v>0.7</v>
      </c>
    </row>
    <row r="51" spans="1:17" s="23" customFormat="1" ht="27.75" customHeight="1">
      <c r="A51" s="29"/>
      <c r="B51" s="30" t="s">
        <v>69</v>
      </c>
      <c r="C51" s="31">
        <f>SUM(D51,G51)</f>
        <v>243000</v>
      </c>
      <c r="D51" s="35">
        <v>243000</v>
      </c>
      <c r="E51" s="39"/>
      <c r="F51" s="39"/>
      <c r="G51" s="36"/>
      <c r="H51" s="51"/>
      <c r="I51" s="51"/>
      <c r="J51" s="31">
        <f>SUM(K51,N51)</f>
        <v>245027.7</v>
      </c>
      <c r="K51" s="36">
        <v>245027.7</v>
      </c>
      <c r="L51" s="51"/>
      <c r="M51" s="51"/>
      <c r="N51" s="36"/>
      <c r="O51" s="51"/>
      <c r="P51" s="51"/>
      <c r="Q51" s="32">
        <f>J51/C51</f>
        <v>1.0083444444444445</v>
      </c>
    </row>
    <row r="52" spans="1:17" s="23" customFormat="1" ht="21.75" customHeight="1">
      <c r="A52" s="29"/>
      <c r="B52" s="37" t="s">
        <v>47</v>
      </c>
      <c r="C52" s="31">
        <f t="shared" si="2"/>
        <v>470</v>
      </c>
      <c r="D52" s="35">
        <v>470</v>
      </c>
      <c r="E52" s="39"/>
      <c r="F52" s="39"/>
      <c r="G52" s="35"/>
      <c r="H52" s="39"/>
      <c r="I52" s="39"/>
      <c r="J52" s="31">
        <f t="shared" si="6"/>
        <v>423.35</v>
      </c>
      <c r="K52" s="35">
        <v>423.35</v>
      </c>
      <c r="L52" s="39"/>
      <c r="M52" s="39"/>
      <c r="N52" s="35"/>
      <c r="O52" s="39"/>
      <c r="P52" s="39"/>
      <c r="Q52" s="32">
        <f t="shared" si="3"/>
        <v>0.9007446808510639</v>
      </c>
    </row>
    <row r="53" spans="1:17" s="23" customFormat="1" ht="39.75" customHeight="1">
      <c r="A53" s="29"/>
      <c r="B53" s="37" t="s">
        <v>80</v>
      </c>
      <c r="C53" s="31">
        <f t="shared" si="2"/>
        <v>8000</v>
      </c>
      <c r="D53" s="35">
        <v>8000</v>
      </c>
      <c r="E53" s="39"/>
      <c r="F53" s="39"/>
      <c r="G53" s="35"/>
      <c r="H53" s="39"/>
      <c r="I53" s="39"/>
      <c r="J53" s="31">
        <f t="shared" si="6"/>
        <v>9679.51</v>
      </c>
      <c r="K53" s="35">
        <v>9679.51</v>
      </c>
      <c r="L53" s="39"/>
      <c r="M53" s="39"/>
      <c r="N53" s="35"/>
      <c r="O53" s="39"/>
      <c r="P53" s="39"/>
      <c r="Q53" s="32">
        <f t="shared" si="3"/>
        <v>1.20993875</v>
      </c>
    </row>
    <row r="54" spans="1:17" s="23" customFormat="1" ht="30.75" customHeight="1">
      <c r="A54" s="29"/>
      <c r="B54" s="37" t="s">
        <v>43</v>
      </c>
      <c r="C54" s="31">
        <f t="shared" si="2"/>
        <v>9665</v>
      </c>
      <c r="D54" s="35">
        <v>9665</v>
      </c>
      <c r="E54" s="39"/>
      <c r="F54" s="39"/>
      <c r="G54" s="35"/>
      <c r="H54" s="39"/>
      <c r="I54" s="39"/>
      <c r="J54" s="31">
        <f t="shared" si="6"/>
        <v>11927.69</v>
      </c>
      <c r="K54" s="35">
        <v>11927.69</v>
      </c>
      <c r="L54" s="39"/>
      <c r="M54" s="39"/>
      <c r="N54" s="35"/>
      <c r="O54" s="39"/>
      <c r="P54" s="39"/>
      <c r="Q54" s="32">
        <f t="shared" si="3"/>
        <v>1.2341117434040352</v>
      </c>
    </row>
    <row r="55" spans="1:17" s="23" customFormat="1" ht="93.75" customHeight="1">
      <c r="A55" s="29"/>
      <c r="B55" s="33" t="s">
        <v>77</v>
      </c>
      <c r="C55" s="31">
        <f>SUM(D55,G55)</f>
        <v>306350.5</v>
      </c>
      <c r="D55" s="35">
        <v>306350.5</v>
      </c>
      <c r="E55" s="39">
        <v>36719.03</v>
      </c>
      <c r="F55" s="35">
        <v>269631.47</v>
      </c>
      <c r="G55" s="35"/>
      <c r="H55" s="39"/>
      <c r="I55" s="39"/>
      <c r="J55" s="31">
        <f>SUM(K55,N55)</f>
        <v>335718.19</v>
      </c>
      <c r="K55" s="35">
        <v>335718.19</v>
      </c>
      <c r="L55" s="39">
        <v>30496.72</v>
      </c>
      <c r="M55" s="35">
        <v>305221.47</v>
      </c>
      <c r="N55" s="35"/>
      <c r="O55" s="39"/>
      <c r="P55" s="39"/>
      <c r="Q55" s="32">
        <f>J55/C55</f>
        <v>1.0958630392312074</v>
      </c>
    </row>
    <row r="56" spans="1:17" s="54" customFormat="1" ht="39.75" customHeight="1">
      <c r="A56" s="52"/>
      <c r="B56" s="38" t="s">
        <v>48</v>
      </c>
      <c r="C56" s="48">
        <f>SUM(D56,G56)</f>
        <v>72036</v>
      </c>
      <c r="D56" s="39">
        <v>72036</v>
      </c>
      <c r="E56" s="39">
        <v>72036</v>
      </c>
      <c r="F56" s="39"/>
      <c r="G56" s="39"/>
      <c r="H56" s="39"/>
      <c r="I56" s="39"/>
      <c r="J56" s="48">
        <f>SUM(K56,N56)</f>
        <v>72036</v>
      </c>
      <c r="K56" s="39">
        <v>72036</v>
      </c>
      <c r="L56" s="39">
        <v>72036</v>
      </c>
      <c r="M56" s="39"/>
      <c r="N56" s="39"/>
      <c r="O56" s="39"/>
      <c r="P56" s="39"/>
      <c r="Q56" s="53">
        <f>J56/C56</f>
        <v>1</v>
      </c>
    </row>
    <row r="57" spans="1:17" s="54" customFormat="1" ht="96" customHeight="1">
      <c r="A57" s="52"/>
      <c r="B57" s="38" t="s">
        <v>97</v>
      </c>
      <c r="C57" s="48">
        <f>SUM(D57,G57)</f>
        <v>0</v>
      </c>
      <c r="D57" s="39"/>
      <c r="E57" s="39"/>
      <c r="F57" s="39"/>
      <c r="G57" s="39">
        <v>0</v>
      </c>
      <c r="H57" s="39"/>
      <c r="I57" s="39"/>
      <c r="J57" s="48">
        <f>SUM(K57,N57)</f>
        <v>312539.94</v>
      </c>
      <c r="K57" s="39"/>
      <c r="L57" s="39"/>
      <c r="M57" s="39"/>
      <c r="N57" s="39">
        <v>312539.94</v>
      </c>
      <c r="O57" s="39"/>
      <c r="P57" s="39"/>
      <c r="Q57" s="53"/>
    </row>
    <row r="58" spans="1:17" s="23" customFormat="1" ht="51" customHeight="1">
      <c r="A58" s="29"/>
      <c r="B58" s="37" t="s">
        <v>98</v>
      </c>
      <c r="C58" s="31">
        <f t="shared" si="2"/>
        <v>400000</v>
      </c>
      <c r="D58" s="35"/>
      <c r="E58" s="39"/>
      <c r="F58" s="39"/>
      <c r="G58" s="35">
        <v>400000</v>
      </c>
      <c r="H58" s="39"/>
      <c r="I58" s="39"/>
      <c r="J58" s="31">
        <f t="shared" si="6"/>
        <v>400000</v>
      </c>
      <c r="K58" s="35"/>
      <c r="L58" s="39"/>
      <c r="M58" s="39"/>
      <c r="N58" s="35">
        <v>400000</v>
      </c>
      <c r="O58" s="39"/>
      <c r="P58" s="39"/>
      <c r="Q58" s="32">
        <f t="shared" si="3"/>
        <v>1</v>
      </c>
    </row>
    <row r="59" spans="1:17" s="24" customFormat="1" ht="36.75" customHeight="1">
      <c r="A59" s="59" t="s">
        <v>45</v>
      </c>
      <c r="B59" s="61" t="s">
        <v>46</v>
      </c>
      <c r="C59" s="42">
        <f t="shared" si="2"/>
        <v>2763506</v>
      </c>
      <c r="D59" s="62">
        <f aca="true" t="shared" si="21" ref="D59:I59">SUM(D60:D65)</f>
        <v>2763506</v>
      </c>
      <c r="E59" s="62">
        <f t="shared" si="21"/>
        <v>2739456</v>
      </c>
      <c r="F59" s="62">
        <f t="shared" si="21"/>
        <v>0</v>
      </c>
      <c r="G59" s="62">
        <f t="shared" si="21"/>
        <v>0</v>
      </c>
      <c r="H59" s="62">
        <f t="shared" si="21"/>
        <v>0</v>
      </c>
      <c r="I59" s="62">
        <f t="shared" si="21"/>
        <v>0</v>
      </c>
      <c r="J59" s="42">
        <f t="shared" si="6"/>
        <v>2777920.4099999997</v>
      </c>
      <c r="K59" s="62">
        <f aca="true" t="shared" si="22" ref="K59:P59">SUM(K60:K65)</f>
        <v>2777920.4099999997</v>
      </c>
      <c r="L59" s="62">
        <f t="shared" si="22"/>
        <v>2716507.6799999997</v>
      </c>
      <c r="M59" s="62">
        <f t="shared" si="22"/>
        <v>0</v>
      </c>
      <c r="N59" s="62">
        <f t="shared" si="22"/>
        <v>0</v>
      </c>
      <c r="O59" s="62">
        <f t="shared" si="22"/>
        <v>0</v>
      </c>
      <c r="P59" s="62">
        <f t="shared" si="22"/>
        <v>0</v>
      </c>
      <c r="Q59" s="43">
        <f t="shared" si="3"/>
        <v>1.0052159865041002</v>
      </c>
    </row>
    <row r="60" spans="1:17" s="23" customFormat="1" ht="25.5" customHeight="1">
      <c r="A60" s="29"/>
      <c r="B60" s="30" t="s">
        <v>69</v>
      </c>
      <c r="C60" s="31">
        <f t="shared" si="2"/>
        <v>17000</v>
      </c>
      <c r="D60" s="35">
        <v>17000</v>
      </c>
      <c r="E60" s="39"/>
      <c r="F60" s="39"/>
      <c r="G60" s="36"/>
      <c r="H60" s="51"/>
      <c r="I60" s="51"/>
      <c r="J60" s="31">
        <f t="shared" si="6"/>
        <v>30814.05</v>
      </c>
      <c r="K60" s="36">
        <v>30814.05</v>
      </c>
      <c r="L60" s="51"/>
      <c r="M60" s="51"/>
      <c r="N60" s="36"/>
      <c r="O60" s="51"/>
      <c r="P60" s="51"/>
      <c r="Q60" s="32">
        <f t="shared" si="3"/>
        <v>1.8125911764705882</v>
      </c>
    </row>
    <row r="61" spans="1:17" s="23" customFormat="1" ht="23.25" customHeight="1">
      <c r="A61" s="29"/>
      <c r="B61" s="30" t="s">
        <v>47</v>
      </c>
      <c r="C61" s="31">
        <f t="shared" si="2"/>
        <v>300</v>
      </c>
      <c r="D61" s="35">
        <v>300</v>
      </c>
      <c r="E61" s="39"/>
      <c r="F61" s="39"/>
      <c r="G61" s="36"/>
      <c r="H61" s="51"/>
      <c r="I61" s="51"/>
      <c r="J61" s="31">
        <f t="shared" si="6"/>
        <v>219.91</v>
      </c>
      <c r="K61" s="36">
        <v>219.91</v>
      </c>
      <c r="L61" s="51"/>
      <c r="M61" s="51"/>
      <c r="N61" s="36"/>
      <c r="O61" s="51"/>
      <c r="P61" s="51"/>
      <c r="Q61" s="32">
        <f t="shared" si="3"/>
        <v>0.7330333333333333</v>
      </c>
    </row>
    <row r="62" spans="1:17" s="23" customFormat="1" ht="24" customHeight="1">
      <c r="A62" s="29"/>
      <c r="B62" s="30" t="s">
        <v>76</v>
      </c>
      <c r="C62" s="31">
        <f t="shared" si="2"/>
        <v>250</v>
      </c>
      <c r="D62" s="35">
        <v>250</v>
      </c>
      <c r="E62" s="39"/>
      <c r="F62" s="39"/>
      <c r="G62" s="36"/>
      <c r="H62" s="51"/>
      <c r="I62" s="51"/>
      <c r="J62" s="31">
        <f t="shared" si="6"/>
        <v>4746.2</v>
      </c>
      <c r="K62" s="36">
        <v>4746.2</v>
      </c>
      <c r="L62" s="51"/>
      <c r="M62" s="51"/>
      <c r="N62" s="36"/>
      <c r="O62" s="51"/>
      <c r="P62" s="51"/>
      <c r="Q62" s="32">
        <f t="shared" si="3"/>
        <v>18.9848</v>
      </c>
    </row>
    <row r="63" spans="1:17" s="54" customFormat="1" ht="57.75" customHeight="1">
      <c r="A63" s="52"/>
      <c r="B63" s="38" t="s">
        <v>24</v>
      </c>
      <c r="C63" s="31">
        <f t="shared" si="2"/>
        <v>2485928</v>
      </c>
      <c r="D63" s="39">
        <v>2485928</v>
      </c>
      <c r="E63" s="39">
        <v>2485928</v>
      </c>
      <c r="F63" s="39"/>
      <c r="G63" s="51"/>
      <c r="H63" s="51"/>
      <c r="I63" s="51"/>
      <c r="J63" s="48">
        <f t="shared" si="6"/>
        <v>2464197.9</v>
      </c>
      <c r="K63" s="51">
        <v>2464197.9</v>
      </c>
      <c r="L63" s="51">
        <v>2464197.9</v>
      </c>
      <c r="M63" s="51"/>
      <c r="N63" s="51"/>
      <c r="O63" s="51"/>
      <c r="P63" s="51"/>
      <c r="Q63" s="53">
        <f t="shared" si="3"/>
        <v>0.9912587572930511</v>
      </c>
    </row>
    <row r="64" spans="1:17" s="54" customFormat="1" ht="41.25" customHeight="1">
      <c r="A64" s="52"/>
      <c r="B64" s="38" t="s">
        <v>48</v>
      </c>
      <c r="C64" s="48">
        <f t="shared" si="2"/>
        <v>253528</v>
      </c>
      <c r="D64" s="39">
        <v>253528</v>
      </c>
      <c r="E64" s="39">
        <v>253528</v>
      </c>
      <c r="F64" s="39"/>
      <c r="G64" s="39"/>
      <c r="H64" s="39"/>
      <c r="I64" s="39"/>
      <c r="J64" s="48">
        <f t="shared" si="6"/>
        <v>252309.78</v>
      </c>
      <c r="K64" s="39">
        <v>252309.78</v>
      </c>
      <c r="L64" s="39">
        <v>252309.78</v>
      </c>
      <c r="M64" s="39"/>
      <c r="N64" s="39"/>
      <c r="O64" s="39"/>
      <c r="P64" s="39"/>
      <c r="Q64" s="53">
        <f t="shared" si="3"/>
        <v>0.9951949291596983</v>
      </c>
    </row>
    <row r="65" spans="1:23" s="23" customFormat="1" ht="60.75" customHeight="1">
      <c r="A65" s="29"/>
      <c r="B65" s="30" t="s">
        <v>49</v>
      </c>
      <c r="C65" s="31">
        <v>6500</v>
      </c>
      <c r="D65" s="35">
        <v>6500</v>
      </c>
      <c r="E65" s="39"/>
      <c r="F65" s="39"/>
      <c r="G65" s="35"/>
      <c r="H65" s="39"/>
      <c r="I65" s="39"/>
      <c r="J65" s="31">
        <f t="shared" si="6"/>
        <v>25632.57</v>
      </c>
      <c r="K65" s="35">
        <v>25632.57</v>
      </c>
      <c r="L65" s="39"/>
      <c r="M65" s="39"/>
      <c r="N65" s="35"/>
      <c r="O65" s="39"/>
      <c r="P65" s="39"/>
      <c r="Q65" s="32">
        <f t="shared" si="3"/>
        <v>3.9434723076923075</v>
      </c>
      <c r="W65" s="54"/>
    </row>
    <row r="66" spans="1:17" s="24" customFormat="1" ht="26.25" customHeight="1">
      <c r="A66" s="59" t="s">
        <v>91</v>
      </c>
      <c r="B66" s="61" t="s">
        <v>89</v>
      </c>
      <c r="C66" s="42">
        <f>SUM(D66,G66)</f>
        <v>101785.31</v>
      </c>
      <c r="D66" s="42">
        <f aca="true" t="shared" si="23" ref="D66:I66">SUM(D67:D68)</f>
        <v>101785.31</v>
      </c>
      <c r="E66" s="42">
        <f t="shared" si="23"/>
        <v>5117.7</v>
      </c>
      <c r="F66" s="42">
        <f t="shared" si="23"/>
        <v>96667.61</v>
      </c>
      <c r="G66" s="42">
        <f t="shared" si="23"/>
        <v>0</v>
      </c>
      <c r="H66" s="42">
        <f t="shared" si="23"/>
        <v>0</v>
      </c>
      <c r="I66" s="42">
        <f t="shared" si="23"/>
        <v>0</v>
      </c>
      <c r="J66" s="42">
        <f t="shared" si="6"/>
        <v>101779.45000000001</v>
      </c>
      <c r="K66" s="62">
        <f aca="true" t="shared" si="24" ref="K66:P66">SUM(K67:K68)</f>
        <v>101779.45000000001</v>
      </c>
      <c r="L66" s="62">
        <f t="shared" si="24"/>
        <v>5054.71</v>
      </c>
      <c r="M66" s="62">
        <f t="shared" si="24"/>
        <v>96667.61</v>
      </c>
      <c r="N66" s="62">
        <f t="shared" si="24"/>
        <v>0</v>
      </c>
      <c r="O66" s="62">
        <f t="shared" si="24"/>
        <v>0</v>
      </c>
      <c r="P66" s="62">
        <f t="shared" si="24"/>
        <v>0</v>
      </c>
      <c r="Q66" s="43">
        <f t="shared" si="3"/>
        <v>0.999942427841503</v>
      </c>
    </row>
    <row r="67" spans="1:17" s="24" customFormat="1" ht="35.25" customHeight="1">
      <c r="A67" s="27"/>
      <c r="B67" s="33" t="s">
        <v>47</v>
      </c>
      <c r="C67" s="28">
        <f>SUM(F67,E67)</f>
        <v>0</v>
      </c>
      <c r="D67" s="34">
        <v>0</v>
      </c>
      <c r="E67" s="40"/>
      <c r="F67" s="40"/>
      <c r="G67" s="34"/>
      <c r="H67" s="40"/>
      <c r="I67" s="40"/>
      <c r="J67" s="48">
        <f t="shared" si="6"/>
        <v>57.13</v>
      </c>
      <c r="K67" s="34">
        <v>57.13</v>
      </c>
      <c r="L67" s="40"/>
      <c r="M67" s="40"/>
      <c r="N67" s="34"/>
      <c r="O67" s="40"/>
      <c r="P67" s="40"/>
      <c r="Q67" s="66"/>
    </row>
    <row r="68" spans="1:17" s="24" customFormat="1" ht="97.5" customHeight="1">
      <c r="A68" s="27"/>
      <c r="B68" s="33" t="s">
        <v>77</v>
      </c>
      <c r="C68" s="28">
        <f>SUM(F68,E68)</f>
        <v>101785.31</v>
      </c>
      <c r="D68" s="34">
        <v>101785.31</v>
      </c>
      <c r="E68" s="40">
        <v>5117.7</v>
      </c>
      <c r="F68" s="40">
        <v>96667.61</v>
      </c>
      <c r="G68" s="34"/>
      <c r="H68" s="40"/>
      <c r="I68" s="40"/>
      <c r="J68" s="48">
        <f>SUM(K68,N68)</f>
        <v>101722.32</v>
      </c>
      <c r="K68" s="34">
        <v>101722.32</v>
      </c>
      <c r="L68" s="40">
        <v>5054.71</v>
      </c>
      <c r="M68" s="40">
        <v>96667.61</v>
      </c>
      <c r="N68" s="34"/>
      <c r="O68" s="40"/>
      <c r="P68" s="40"/>
      <c r="Q68" s="32">
        <f>J68/C68</f>
        <v>0.999381148419158</v>
      </c>
    </row>
    <row r="69" spans="1:17" s="24" customFormat="1" ht="26.25" customHeight="1">
      <c r="A69" s="59" t="s">
        <v>56</v>
      </c>
      <c r="B69" s="61" t="s">
        <v>57</v>
      </c>
      <c r="C69" s="42">
        <f>SUM(D69,G69)</f>
        <v>41759</v>
      </c>
      <c r="D69" s="62">
        <f aca="true" t="shared" si="25" ref="D69:I69">SUM(D70:D71)</f>
        <v>41759</v>
      </c>
      <c r="E69" s="62">
        <f t="shared" si="25"/>
        <v>41759</v>
      </c>
      <c r="F69" s="62">
        <f t="shared" si="25"/>
        <v>0</v>
      </c>
      <c r="G69" s="62">
        <f t="shared" si="25"/>
        <v>0</v>
      </c>
      <c r="H69" s="62">
        <f t="shared" si="25"/>
        <v>0</v>
      </c>
      <c r="I69" s="62">
        <f t="shared" si="25"/>
        <v>0</v>
      </c>
      <c r="J69" s="42">
        <f t="shared" si="6"/>
        <v>41758.45</v>
      </c>
      <c r="K69" s="62">
        <f aca="true" t="shared" si="26" ref="K69:P69">SUM(K70:K71)</f>
        <v>41758.45</v>
      </c>
      <c r="L69" s="62">
        <f t="shared" si="26"/>
        <v>41758.45</v>
      </c>
      <c r="M69" s="62">
        <f t="shared" si="26"/>
        <v>0</v>
      </c>
      <c r="N69" s="62">
        <f t="shared" si="26"/>
        <v>0</v>
      </c>
      <c r="O69" s="62">
        <f t="shared" si="26"/>
        <v>0</v>
      </c>
      <c r="P69" s="62">
        <f t="shared" si="26"/>
        <v>0</v>
      </c>
      <c r="Q69" s="43">
        <f>J69/C69</f>
        <v>0.9999868291865226</v>
      </c>
    </row>
    <row r="70" spans="1:17" s="54" customFormat="1" ht="53.25" customHeight="1">
      <c r="A70" s="52"/>
      <c r="B70" s="38" t="s">
        <v>48</v>
      </c>
      <c r="C70" s="48">
        <f t="shared" si="2"/>
        <v>10201</v>
      </c>
      <c r="D70" s="39">
        <v>10201</v>
      </c>
      <c r="E70" s="39">
        <v>10201</v>
      </c>
      <c r="F70" s="39"/>
      <c r="G70" s="39"/>
      <c r="H70" s="39"/>
      <c r="I70" s="39"/>
      <c r="J70" s="48">
        <f t="shared" si="6"/>
        <v>10201</v>
      </c>
      <c r="K70" s="39">
        <v>10201</v>
      </c>
      <c r="L70" s="39">
        <v>10201</v>
      </c>
      <c r="M70" s="39"/>
      <c r="N70" s="39"/>
      <c r="O70" s="39"/>
      <c r="P70" s="39"/>
      <c r="Q70" s="53">
        <f t="shared" si="3"/>
        <v>1</v>
      </c>
    </row>
    <row r="71" spans="1:17" s="54" customFormat="1" ht="81.75" customHeight="1">
      <c r="A71" s="52"/>
      <c r="B71" s="38" t="s">
        <v>99</v>
      </c>
      <c r="C71" s="48">
        <f>SUM(D71,G71)</f>
        <v>31558</v>
      </c>
      <c r="D71" s="39">
        <v>31558</v>
      </c>
      <c r="E71" s="39">
        <v>31558</v>
      </c>
      <c r="F71" s="39"/>
      <c r="G71" s="39"/>
      <c r="H71" s="39"/>
      <c r="I71" s="39"/>
      <c r="J71" s="48">
        <f>SUM(K71,N71)</f>
        <v>31557.45</v>
      </c>
      <c r="K71" s="39">
        <v>31557.45</v>
      </c>
      <c r="L71" s="39">
        <v>31557.45</v>
      </c>
      <c r="M71" s="39"/>
      <c r="N71" s="39"/>
      <c r="O71" s="39"/>
      <c r="P71" s="39"/>
      <c r="Q71" s="53">
        <f>J71/C71</f>
        <v>0.9999825717726092</v>
      </c>
    </row>
    <row r="72" spans="1:17" s="24" customFormat="1" ht="24.75" customHeight="1">
      <c r="A72" s="59" t="s">
        <v>58</v>
      </c>
      <c r="B72" s="61" t="s">
        <v>59</v>
      </c>
      <c r="C72" s="42">
        <f t="shared" si="2"/>
        <v>88799</v>
      </c>
      <c r="D72" s="62">
        <f aca="true" t="shared" si="27" ref="D72:I72">SUM(D73:D74)</f>
        <v>88799</v>
      </c>
      <c r="E72" s="62">
        <f t="shared" si="27"/>
        <v>0</v>
      </c>
      <c r="F72" s="62">
        <f t="shared" si="27"/>
        <v>0</v>
      </c>
      <c r="G72" s="62">
        <f t="shared" si="27"/>
        <v>0</v>
      </c>
      <c r="H72" s="62">
        <f t="shared" si="27"/>
        <v>0</v>
      </c>
      <c r="I72" s="62">
        <f t="shared" si="27"/>
        <v>0</v>
      </c>
      <c r="J72" s="42">
        <f t="shared" si="6"/>
        <v>47176.61</v>
      </c>
      <c r="K72" s="62">
        <f aca="true" t="shared" si="28" ref="K72:P72">SUM(K73:K74)</f>
        <v>47176.61</v>
      </c>
      <c r="L72" s="62">
        <f t="shared" si="28"/>
        <v>0</v>
      </c>
      <c r="M72" s="62">
        <f t="shared" si="28"/>
        <v>0</v>
      </c>
      <c r="N72" s="62">
        <f t="shared" si="28"/>
        <v>0</v>
      </c>
      <c r="O72" s="62">
        <f t="shared" si="28"/>
        <v>0</v>
      </c>
      <c r="P72" s="62">
        <f t="shared" si="28"/>
        <v>0</v>
      </c>
      <c r="Q72" s="43">
        <f t="shared" si="3"/>
        <v>0.5312741134472235</v>
      </c>
    </row>
    <row r="73" spans="1:17" s="23" customFormat="1" ht="29.25" customHeight="1">
      <c r="A73" s="29"/>
      <c r="B73" s="30" t="s">
        <v>78</v>
      </c>
      <c r="C73" s="31">
        <f t="shared" si="2"/>
        <v>40000</v>
      </c>
      <c r="D73" s="35">
        <v>40000</v>
      </c>
      <c r="E73" s="39"/>
      <c r="F73" s="39"/>
      <c r="G73" s="35"/>
      <c r="H73" s="39"/>
      <c r="I73" s="39"/>
      <c r="J73" s="31">
        <f t="shared" si="6"/>
        <v>16376.96</v>
      </c>
      <c r="K73" s="35">
        <v>16376.96</v>
      </c>
      <c r="L73" s="39"/>
      <c r="M73" s="39"/>
      <c r="N73" s="35"/>
      <c r="O73" s="39"/>
      <c r="P73" s="39"/>
      <c r="Q73" s="32">
        <f t="shared" si="3"/>
        <v>0.40942399999999995</v>
      </c>
    </row>
    <row r="74" spans="1:17" s="23" customFormat="1" ht="77.25" customHeight="1">
      <c r="A74" s="29"/>
      <c r="B74" s="30" t="s">
        <v>81</v>
      </c>
      <c r="C74" s="31">
        <f t="shared" si="2"/>
        <v>48799</v>
      </c>
      <c r="D74" s="35">
        <v>48799</v>
      </c>
      <c r="E74" s="39"/>
      <c r="F74" s="39"/>
      <c r="G74" s="35"/>
      <c r="H74" s="39"/>
      <c r="I74" s="39"/>
      <c r="J74" s="31">
        <f t="shared" si="6"/>
        <v>30799.65</v>
      </c>
      <c r="K74" s="35">
        <v>30799.65</v>
      </c>
      <c r="L74" s="39"/>
      <c r="M74" s="39"/>
      <c r="N74" s="35"/>
      <c r="O74" s="39"/>
      <c r="P74" s="39"/>
      <c r="Q74" s="32">
        <f t="shared" si="3"/>
        <v>0.6311533023217689</v>
      </c>
    </row>
    <row r="75" spans="1:17" s="24" customFormat="1" ht="31.5" customHeight="1">
      <c r="A75" s="59" t="s">
        <v>60</v>
      </c>
      <c r="B75" s="61" t="s">
        <v>101</v>
      </c>
      <c r="C75" s="42">
        <f t="shared" si="2"/>
        <v>0</v>
      </c>
      <c r="D75" s="62">
        <f aca="true" t="shared" si="29" ref="D75:I75">SUM(D76)</f>
        <v>0</v>
      </c>
      <c r="E75" s="62">
        <f t="shared" si="29"/>
        <v>0</v>
      </c>
      <c r="F75" s="62">
        <f t="shared" si="29"/>
        <v>0</v>
      </c>
      <c r="G75" s="62">
        <f t="shared" si="29"/>
        <v>0</v>
      </c>
      <c r="H75" s="62">
        <f t="shared" si="29"/>
        <v>0</v>
      </c>
      <c r="I75" s="62">
        <f t="shared" si="29"/>
        <v>0</v>
      </c>
      <c r="J75" s="42">
        <f t="shared" si="6"/>
        <v>33.22</v>
      </c>
      <c r="K75" s="62">
        <f aca="true" t="shared" si="30" ref="K75:P75">SUM(K76)</f>
        <v>33.22</v>
      </c>
      <c r="L75" s="62">
        <f t="shared" si="30"/>
        <v>0</v>
      </c>
      <c r="M75" s="62">
        <f t="shared" si="30"/>
        <v>0</v>
      </c>
      <c r="N75" s="62">
        <f t="shared" si="30"/>
        <v>0</v>
      </c>
      <c r="O75" s="62">
        <f t="shared" si="30"/>
        <v>0</v>
      </c>
      <c r="P75" s="62">
        <f t="shared" si="30"/>
        <v>0</v>
      </c>
      <c r="Q75" s="43"/>
    </row>
    <row r="76" spans="1:17" s="23" customFormat="1" ht="41.25" customHeight="1">
      <c r="A76" s="29"/>
      <c r="B76" s="38" t="s">
        <v>47</v>
      </c>
      <c r="C76" s="31">
        <f t="shared" si="2"/>
        <v>0</v>
      </c>
      <c r="D76" s="39">
        <v>0</v>
      </c>
      <c r="E76" s="39"/>
      <c r="F76" s="39"/>
      <c r="G76" s="35"/>
      <c r="H76" s="39"/>
      <c r="I76" s="39"/>
      <c r="J76" s="31">
        <f t="shared" si="6"/>
        <v>33.22</v>
      </c>
      <c r="K76" s="35">
        <v>33.22</v>
      </c>
      <c r="L76" s="39"/>
      <c r="M76" s="39"/>
      <c r="N76" s="35"/>
      <c r="O76" s="39"/>
      <c r="P76" s="39"/>
      <c r="Q76" s="32"/>
    </row>
    <row r="77" spans="1:17" s="24" customFormat="1" ht="29.25" customHeight="1">
      <c r="A77" s="59" t="s">
        <v>61</v>
      </c>
      <c r="B77" s="61" t="s">
        <v>88</v>
      </c>
      <c r="C77" s="42">
        <f>SUM(D77,G77)</f>
        <v>41757.08</v>
      </c>
      <c r="D77" s="62">
        <f aca="true" t="shared" si="31" ref="D77:I77">SUM(D78:D78)</f>
        <v>41757.08</v>
      </c>
      <c r="E77" s="62">
        <f t="shared" si="31"/>
        <v>3489</v>
      </c>
      <c r="F77" s="62">
        <f t="shared" si="31"/>
        <v>38268.08</v>
      </c>
      <c r="G77" s="62">
        <f t="shared" si="31"/>
        <v>0</v>
      </c>
      <c r="H77" s="62">
        <f t="shared" si="31"/>
        <v>0</v>
      </c>
      <c r="I77" s="62">
        <f t="shared" si="31"/>
        <v>0</v>
      </c>
      <c r="J77" s="42">
        <f t="shared" si="6"/>
        <v>41673.49</v>
      </c>
      <c r="K77" s="62">
        <f aca="true" t="shared" si="32" ref="K77:P77">SUM(K78:K78)</f>
        <v>41673.49</v>
      </c>
      <c r="L77" s="62">
        <f t="shared" si="32"/>
        <v>3489</v>
      </c>
      <c r="M77" s="62">
        <f t="shared" si="32"/>
        <v>38184.49</v>
      </c>
      <c r="N77" s="62">
        <f t="shared" si="32"/>
        <v>0</v>
      </c>
      <c r="O77" s="62">
        <f t="shared" si="32"/>
        <v>0</v>
      </c>
      <c r="P77" s="62">
        <f t="shared" si="32"/>
        <v>0</v>
      </c>
      <c r="Q77" s="43">
        <f t="shared" si="3"/>
        <v>0.9979981837810498</v>
      </c>
    </row>
    <row r="78" spans="1:17" s="54" customFormat="1" ht="104.25" customHeight="1">
      <c r="A78" s="52"/>
      <c r="B78" s="38" t="s">
        <v>77</v>
      </c>
      <c r="C78" s="48">
        <f>SUM(D78,G78)</f>
        <v>41757.08</v>
      </c>
      <c r="D78" s="39">
        <v>41757.08</v>
      </c>
      <c r="E78" s="39">
        <v>3489</v>
      </c>
      <c r="F78" s="39">
        <v>38268.08</v>
      </c>
      <c r="G78" s="39"/>
      <c r="H78" s="39"/>
      <c r="I78" s="39"/>
      <c r="J78" s="48">
        <f t="shared" si="6"/>
        <v>41673.49</v>
      </c>
      <c r="K78" s="39">
        <v>41673.49</v>
      </c>
      <c r="L78" s="39">
        <v>3489</v>
      </c>
      <c r="M78" s="39">
        <v>38184.49</v>
      </c>
      <c r="N78" s="39"/>
      <c r="O78" s="39"/>
      <c r="P78" s="39"/>
      <c r="Q78" s="53">
        <f>J78/C78</f>
        <v>0.9979981837810498</v>
      </c>
    </row>
    <row r="79" spans="1:17" s="56" customFormat="1" ht="19.5" customHeight="1">
      <c r="A79" s="121" t="s">
        <v>7</v>
      </c>
      <c r="B79" s="121"/>
      <c r="C79" s="41">
        <f>SUM(D79,G79)</f>
        <v>30401922.049999997</v>
      </c>
      <c r="D79" s="41">
        <f aca="true" t="shared" si="33" ref="D79:I79">SUM(D10,D13,D15,D17,D22,D27,D29,D44,D49,D59,D69,D72,D75,D77,D66)</f>
        <v>29926743.539999995</v>
      </c>
      <c r="E79" s="41">
        <f t="shared" si="33"/>
        <v>3114163.3800000004</v>
      </c>
      <c r="F79" s="41">
        <f t="shared" si="33"/>
        <v>426263.16</v>
      </c>
      <c r="G79" s="41">
        <f t="shared" si="33"/>
        <v>475178.51</v>
      </c>
      <c r="H79" s="41">
        <f t="shared" si="33"/>
        <v>75178.51</v>
      </c>
      <c r="I79" s="41">
        <f t="shared" si="33"/>
        <v>0</v>
      </c>
      <c r="J79" s="42">
        <f t="shared" si="6"/>
        <v>30641578.729999997</v>
      </c>
      <c r="K79" s="41">
        <f aca="true" t="shared" si="34" ref="K79:P79">SUM(K10,K13,K15,K17,K22,K27,K29,K44,K49,K59,K69,K72,K75,K77,K66)</f>
        <v>29853860.279999997</v>
      </c>
      <c r="L79" s="41">
        <f t="shared" si="34"/>
        <v>3084928.4499999997</v>
      </c>
      <c r="M79" s="41">
        <f t="shared" si="34"/>
        <v>440073.56999999995</v>
      </c>
      <c r="N79" s="41">
        <f t="shared" si="34"/>
        <v>787718.45</v>
      </c>
      <c r="O79" s="41">
        <f t="shared" si="34"/>
        <v>75178.51</v>
      </c>
      <c r="P79" s="41">
        <f t="shared" si="34"/>
        <v>0</v>
      </c>
      <c r="Q79" s="43">
        <f t="shared" si="3"/>
        <v>1.0078829450192608</v>
      </c>
    </row>
    <row r="80" spans="1:17" s="22" customFormat="1" ht="9.75">
      <c r="A80" s="44"/>
      <c r="B80" s="45"/>
      <c r="C80" s="44"/>
      <c r="D80" s="44"/>
      <c r="E80" s="49"/>
      <c r="F80" s="49"/>
      <c r="G80" s="44"/>
      <c r="H80" s="49"/>
      <c r="I80" s="49"/>
      <c r="J80" s="44"/>
      <c r="K80" s="44"/>
      <c r="L80" s="49"/>
      <c r="M80" s="49"/>
      <c r="N80" s="44"/>
      <c r="O80" s="49"/>
      <c r="P80" s="49"/>
      <c r="Q80" s="44"/>
    </row>
    <row r="81" spans="1:17" s="22" customFormat="1" ht="17.25" customHeight="1">
      <c r="A81" s="46" t="s">
        <v>3</v>
      </c>
      <c r="B81" s="45"/>
      <c r="C81" s="44"/>
      <c r="D81" s="44"/>
      <c r="E81" s="49"/>
      <c r="F81" s="49"/>
      <c r="G81" s="44"/>
      <c r="H81" s="49"/>
      <c r="I81" s="49"/>
      <c r="J81" s="44"/>
      <c r="K81" s="44"/>
      <c r="L81" s="49"/>
      <c r="M81" s="49"/>
      <c r="N81" s="44"/>
      <c r="O81" s="49"/>
      <c r="P81" s="49"/>
      <c r="Q81" s="44"/>
    </row>
    <row r="82" spans="1:17" ht="12.75">
      <c r="A82" s="44"/>
      <c r="B82" s="45"/>
      <c r="C82" s="44"/>
      <c r="D82" s="44"/>
      <c r="E82" s="49"/>
      <c r="F82" s="49"/>
      <c r="G82" s="44"/>
      <c r="H82" s="49"/>
      <c r="I82" s="49"/>
      <c r="J82" s="44"/>
      <c r="K82" s="44"/>
      <c r="L82" s="49"/>
      <c r="M82" s="49"/>
      <c r="N82" s="44"/>
      <c r="O82" s="49"/>
      <c r="P82" s="49"/>
      <c r="Q82" s="44"/>
    </row>
    <row r="83" spans="1:17" ht="12.75">
      <c r="A83" s="18"/>
      <c r="B83" s="19"/>
      <c r="C83" s="119"/>
      <c r="D83" s="120"/>
      <c r="E83" s="58"/>
      <c r="F83" s="50"/>
      <c r="G83" s="18"/>
      <c r="H83" s="50"/>
      <c r="I83" s="50"/>
      <c r="J83" s="18"/>
      <c r="K83" s="18"/>
      <c r="L83" s="50"/>
      <c r="M83" s="50"/>
      <c r="N83" s="18"/>
      <c r="O83" s="50"/>
      <c r="P83" s="50"/>
      <c r="Q83" s="18"/>
    </row>
    <row r="84" spans="1:17" ht="12.75">
      <c r="A84" s="18"/>
      <c r="B84" s="19"/>
      <c r="C84" s="18"/>
      <c r="D84" s="18"/>
      <c r="E84" s="50"/>
      <c r="F84" s="50"/>
      <c r="G84" s="18"/>
      <c r="H84" s="50"/>
      <c r="I84" s="50"/>
      <c r="J84" s="18"/>
      <c r="K84" s="18"/>
      <c r="L84" s="50"/>
      <c r="M84" s="50"/>
      <c r="N84" s="18"/>
      <c r="O84" s="50"/>
      <c r="P84" s="50"/>
      <c r="Q84" s="18"/>
    </row>
    <row r="85" spans="1:17" ht="12.75">
      <c r="A85" s="18"/>
      <c r="B85" s="19"/>
      <c r="C85" s="18"/>
      <c r="D85" s="18"/>
      <c r="E85" s="50"/>
      <c r="F85" s="50"/>
      <c r="G85" s="18"/>
      <c r="H85" s="50"/>
      <c r="I85" s="50"/>
      <c r="J85" s="18"/>
      <c r="K85" s="18"/>
      <c r="L85" s="50"/>
      <c r="M85" s="50"/>
      <c r="N85" s="18"/>
      <c r="O85" s="50"/>
      <c r="P85" s="50"/>
      <c r="Q85" s="18"/>
    </row>
    <row r="86" spans="1:17" ht="12.75">
      <c r="A86" s="18"/>
      <c r="B86" s="19"/>
      <c r="C86" s="18"/>
      <c r="D86" s="18"/>
      <c r="E86" s="50"/>
      <c r="F86" s="50"/>
      <c r="G86" s="18"/>
      <c r="H86" s="50"/>
      <c r="I86" s="50"/>
      <c r="J86" s="18"/>
      <c r="K86" s="18"/>
      <c r="L86" s="50"/>
      <c r="M86" s="50"/>
      <c r="N86" s="18"/>
      <c r="O86" s="50"/>
      <c r="P86" s="50"/>
      <c r="Q86" s="18"/>
    </row>
    <row r="87" spans="1:17" ht="12.75">
      <c r="A87" s="18"/>
      <c r="B87" s="19"/>
      <c r="C87" s="18"/>
      <c r="D87" s="18"/>
      <c r="E87" s="50"/>
      <c r="F87" s="50"/>
      <c r="G87" s="18"/>
      <c r="H87" s="50"/>
      <c r="I87" s="50"/>
      <c r="J87" s="18"/>
      <c r="K87" s="18"/>
      <c r="L87" s="50"/>
      <c r="M87" s="50"/>
      <c r="N87" s="18"/>
      <c r="O87" s="50"/>
      <c r="P87" s="50"/>
      <c r="Q87" s="18"/>
    </row>
    <row r="88" spans="1:17" ht="12.75">
      <c r="A88" s="18"/>
      <c r="B88" s="19"/>
      <c r="C88" s="18"/>
      <c r="D88" s="18"/>
      <c r="E88" s="50"/>
      <c r="F88" s="50"/>
      <c r="G88" s="18"/>
      <c r="H88" s="50"/>
      <c r="I88" s="50"/>
      <c r="J88" s="18"/>
      <c r="K88" s="18"/>
      <c r="L88" s="50"/>
      <c r="M88" s="50"/>
      <c r="N88" s="18"/>
      <c r="O88" s="50"/>
      <c r="P88" s="50"/>
      <c r="Q88" s="18"/>
    </row>
    <row r="89" spans="1:17" ht="12.75">
      <c r="A89" s="18"/>
      <c r="B89" s="19"/>
      <c r="C89" s="18"/>
      <c r="D89" s="18"/>
      <c r="E89" s="50"/>
      <c r="F89" s="50"/>
      <c r="G89" s="18"/>
      <c r="H89" s="50"/>
      <c r="I89" s="50"/>
      <c r="J89" s="18"/>
      <c r="K89" s="18"/>
      <c r="L89" s="50"/>
      <c r="M89" s="50"/>
      <c r="N89" s="18"/>
      <c r="O89" s="50"/>
      <c r="P89" s="50"/>
      <c r="Q89" s="18"/>
    </row>
    <row r="90" spans="1:17" ht="12.75">
      <c r="A90" s="18"/>
      <c r="B90" s="19"/>
      <c r="C90" s="18"/>
      <c r="D90" s="18"/>
      <c r="E90" s="50"/>
      <c r="F90" s="50"/>
      <c r="G90" s="18"/>
      <c r="H90" s="50"/>
      <c r="I90" s="50"/>
      <c r="J90" s="18"/>
      <c r="K90" s="18"/>
      <c r="L90" s="50"/>
      <c r="M90" s="50"/>
      <c r="N90" s="18"/>
      <c r="O90" s="50"/>
      <c r="P90" s="50"/>
      <c r="Q90" s="18"/>
    </row>
    <row r="91" spans="1:17" ht="12.75">
      <c r="A91" s="18"/>
      <c r="B91" s="19"/>
      <c r="C91" s="18"/>
      <c r="D91" s="18"/>
      <c r="E91" s="50"/>
      <c r="F91" s="50"/>
      <c r="G91" s="18"/>
      <c r="H91" s="50"/>
      <c r="I91" s="50"/>
      <c r="J91" s="18"/>
      <c r="K91" s="18"/>
      <c r="L91" s="50"/>
      <c r="M91" s="50"/>
      <c r="N91" s="18"/>
      <c r="O91" s="50"/>
      <c r="P91" s="50"/>
      <c r="Q91" s="18"/>
    </row>
    <row r="92" spans="1:17" ht="12.75">
      <c r="A92" s="18"/>
      <c r="B92" s="19"/>
      <c r="C92" s="18"/>
      <c r="D92" s="18"/>
      <c r="E92" s="50"/>
      <c r="F92" s="50"/>
      <c r="G92" s="18"/>
      <c r="H92" s="50"/>
      <c r="I92" s="50"/>
      <c r="J92" s="18"/>
      <c r="K92" s="18"/>
      <c r="L92" s="50"/>
      <c r="M92" s="50"/>
      <c r="N92" s="18"/>
      <c r="O92" s="50"/>
      <c r="P92" s="50"/>
      <c r="Q92" s="18"/>
    </row>
    <row r="93" spans="1:17" ht="12.75">
      <c r="A93" s="18"/>
      <c r="B93" s="19"/>
      <c r="C93" s="18"/>
      <c r="D93" s="18"/>
      <c r="E93" s="50"/>
      <c r="F93" s="50"/>
      <c r="G93" s="18"/>
      <c r="H93" s="50"/>
      <c r="I93" s="50"/>
      <c r="J93" s="18"/>
      <c r="K93" s="18"/>
      <c r="L93" s="50"/>
      <c r="M93" s="50"/>
      <c r="N93" s="18"/>
      <c r="O93" s="50"/>
      <c r="P93" s="50"/>
      <c r="Q93" s="18"/>
    </row>
    <row r="94" spans="1:17" ht="12.75">
      <c r="A94" s="18"/>
      <c r="B94" s="19"/>
      <c r="C94" s="18"/>
      <c r="D94" s="18"/>
      <c r="E94" s="50"/>
      <c r="F94" s="50"/>
      <c r="G94" s="18"/>
      <c r="H94" s="50"/>
      <c r="I94" s="50"/>
      <c r="J94" s="18"/>
      <c r="K94" s="18"/>
      <c r="L94" s="50"/>
      <c r="M94" s="50"/>
      <c r="N94" s="18"/>
      <c r="O94" s="50"/>
      <c r="P94" s="50"/>
      <c r="Q94" s="18"/>
    </row>
    <row r="95" spans="1:17" ht="12.75">
      <c r="A95" s="18"/>
      <c r="B95" s="19"/>
      <c r="C95" s="18"/>
      <c r="D95" s="18"/>
      <c r="E95" s="50"/>
      <c r="F95" s="50"/>
      <c r="G95" s="18"/>
      <c r="H95" s="50"/>
      <c r="I95" s="50"/>
      <c r="J95" s="18"/>
      <c r="K95" s="18"/>
      <c r="L95" s="50"/>
      <c r="M95" s="50"/>
      <c r="N95" s="18"/>
      <c r="O95" s="50"/>
      <c r="P95" s="50"/>
      <c r="Q95" s="18"/>
    </row>
    <row r="96" spans="1:17" ht="12.75">
      <c r="A96" s="18"/>
      <c r="B96" s="19"/>
      <c r="C96" s="18"/>
      <c r="D96" s="18"/>
      <c r="E96" s="50"/>
      <c r="F96" s="50"/>
      <c r="G96" s="18"/>
      <c r="H96" s="50"/>
      <c r="I96" s="50"/>
      <c r="J96" s="18"/>
      <c r="K96" s="18"/>
      <c r="L96" s="50"/>
      <c r="M96" s="50"/>
      <c r="N96" s="18"/>
      <c r="O96" s="50"/>
      <c r="P96" s="50"/>
      <c r="Q96" s="18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</sheetData>
  <mergeCells count="19">
    <mergeCell ref="K7:K8"/>
    <mergeCell ref="L7:M7"/>
    <mergeCell ref="N7:N8"/>
    <mergeCell ref="O7:P7"/>
    <mergeCell ref="B5:B8"/>
    <mergeCell ref="C5:I5"/>
    <mergeCell ref="D6:I6"/>
    <mergeCell ref="C6:C8"/>
    <mergeCell ref="D7:D8"/>
    <mergeCell ref="C83:D83"/>
    <mergeCell ref="A79:B79"/>
    <mergeCell ref="Q5:Q8"/>
    <mergeCell ref="J5:P5"/>
    <mergeCell ref="J6:J8"/>
    <mergeCell ref="K6:P6"/>
    <mergeCell ref="H7:I7"/>
    <mergeCell ref="E7:F7"/>
    <mergeCell ref="G7:G8"/>
    <mergeCell ref="A5:A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O49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4.140625" style="2" customWidth="1"/>
    <col min="2" max="2" width="7.28125" style="2" customWidth="1"/>
    <col min="3" max="3" width="22.7109375" style="2" customWidth="1"/>
    <col min="4" max="4" width="11.57421875" style="2" customWidth="1"/>
    <col min="5" max="5" width="11.7109375" style="2" customWidth="1"/>
    <col min="6" max="6" width="11.421875" style="2" customWidth="1"/>
    <col min="7" max="7" width="7.7109375" style="0" customWidth="1"/>
    <col min="8" max="8" width="11.7109375" style="0" bestFit="1" customWidth="1"/>
    <col min="9" max="9" width="11.8515625" style="0" customWidth="1"/>
    <col min="10" max="10" width="11.57421875" style="0" customWidth="1"/>
    <col min="11" max="11" width="10.7109375" style="0" customWidth="1"/>
    <col min="12" max="12" width="9.8515625" style="0" customWidth="1"/>
  </cols>
  <sheetData>
    <row r="1" ht="12.75">
      <c r="E1" s="2" t="s">
        <v>73</v>
      </c>
    </row>
    <row r="2" ht="12.75">
      <c r="E2" s="2" t="s">
        <v>74</v>
      </c>
    </row>
    <row r="3" spans="1:7" ht="48.75" customHeight="1">
      <c r="A3" s="151" t="s">
        <v>14</v>
      </c>
      <c r="B3" s="151"/>
      <c r="C3" s="151"/>
      <c r="D3" s="151"/>
      <c r="E3" s="151"/>
      <c r="F3" s="151"/>
      <c r="G3" s="151"/>
    </row>
    <row r="4" spans="1:12" ht="12.75">
      <c r="A4" s="147" t="s">
        <v>0</v>
      </c>
      <c r="B4" s="147" t="s">
        <v>4</v>
      </c>
      <c r="C4" s="147" t="s">
        <v>11</v>
      </c>
      <c r="D4" s="152" t="s">
        <v>102</v>
      </c>
      <c r="E4" s="152"/>
      <c r="F4" s="152"/>
      <c r="G4" s="152"/>
      <c r="H4" s="150" t="s">
        <v>103</v>
      </c>
      <c r="I4" s="150"/>
      <c r="J4" s="150"/>
      <c r="K4" s="150"/>
      <c r="L4" s="144" t="s">
        <v>71</v>
      </c>
    </row>
    <row r="5" spans="1:12" s="6" customFormat="1" ht="20.25" customHeight="1">
      <c r="A5" s="149"/>
      <c r="B5" s="149"/>
      <c r="C5" s="149"/>
      <c r="D5" s="147" t="s">
        <v>9</v>
      </c>
      <c r="E5" s="147" t="s">
        <v>15</v>
      </c>
      <c r="F5" s="147" t="s">
        <v>10</v>
      </c>
      <c r="G5" s="147"/>
      <c r="H5" s="147" t="s">
        <v>9</v>
      </c>
      <c r="I5" s="147" t="s">
        <v>15</v>
      </c>
      <c r="J5" s="147" t="s">
        <v>10</v>
      </c>
      <c r="K5" s="147"/>
      <c r="L5" s="145"/>
    </row>
    <row r="6" spans="1:12" s="6" customFormat="1" ht="65.25" customHeight="1">
      <c r="A6" s="149"/>
      <c r="B6" s="149"/>
      <c r="C6" s="149"/>
      <c r="D6" s="147"/>
      <c r="E6" s="147"/>
      <c r="F6" s="64" t="s">
        <v>12</v>
      </c>
      <c r="G6" s="64" t="s">
        <v>13</v>
      </c>
      <c r="H6" s="147"/>
      <c r="I6" s="147"/>
      <c r="J6" s="64" t="s">
        <v>12</v>
      </c>
      <c r="K6" s="64" t="s">
        <v>13</v>
      </c>
      <c r="L6" s="146"/>
    </row>
    <row r="7" spans="1:12" ht="17.25" customHeight="1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70">
        <v>8</v>
      </c>
      <c r="I7" s="70">
        <v>9</v>
      </c>
      <c r="J7" s="70">
        <v>10</v>
      </c>
      <c r="K7" s="70">
        <v>11</v>
      </c>
      <c r="L7" s="70">
        <v>12</v>
      </c>
    </row>
    <row r="8" spans="1:12" s="16" customFormat="1" ht="88.5" customHeight="1">
      <c r="A8" s="71" t="s">
        <v>17</v>
      </c>
      <c r="B8" s="72" t="s">
        <v>70</v>
      </c>
      <c r="C8" s="73" t="s">
        <v>24</v>
      </c>
      <c r="D8" s="74">
        <v>127098.7</v>
      </c>
      <c r="E8" s="74"/>
      <c r="F8" s="74"/>
      <c r="G8" s="74"/>
      <c r="H8" s="75">
        <v>127098.54</v>
      </c>
      <c r="I8" s="75"/>
      <c r="J8" s="75"/>
      <c r="K8" s="75"/>
      <c r="L8" s="76">
        <f>H8/D8</f>
        <v>0.9999987411358259</v>
      </c>
    </row>
    <row r="9" spans="1:12" s="67" customFormat="1" ht="24" customHeight="1">
      <c r="A9" s="77" t="s">
        <v>17</v>
      </c>
      <c r="B9" s="77" t="s">
        <v>70</v>
      </c>
      <c r="C9" s="78" t="s">
        <v>55</v>
      </c>
      <c r="D9" s="79"/>
      <c r="E9" s="80">
        <v>127098.7</v>
      </c>
      <c r="F9" s="80">
        <v>127098.7</v>
      </c>
      <c r="G9" s="79">
        <v>0</v>
      </c>
      <c r="H9" s="81"/>
      <c r="I9" s="82">
        <v>127098.54</v>
      </c>
      <c r="J9" s="82">
        <v>127098.54</v>
      </c>
      <c r="K9" s="81"/>
      <c r="L9" s="83">
        <f>I9/E9</f>
        <v>0.9999987411358259</v>
      </c>
    </row>
    <row r="10" spans="1:12" s="1" customFormat="1" ht="90.75" customHeight="1">
      <c r="A10" s="84">
        <v>750</v>
      </c>
      <c r="B10" s="84">
        <v>75011</v>
      </c>
      <c r="C10" s="73" t="s">
        <v>24</v>
      </c>
      <c r="D10" s="85">
        <v>69362</v>
      </c>
      <c r="E10" s="85"/>
      <c r="F10" s="85"/>
      <c r="G10" s="85"/>
      <c r="H10" s="85">
        <v>69362</v>
      </c>
      <c r="I10" s="85"/>
      <c r="J10" s="85"/>
      <c r="K10" s="85"/>
      <c r="L10" s="76">
        <f>H10/D10</f>
        <v>1</v>
      </c>
    </row>
    <row r="11" spans="1:12" s="68" customFormat="1" ht="29.25" customHeight="1">
      <c r="A11" s="86" t="s">
        <v>63</v>
      </c>
      <c r="B11" s="87">
        <v>75011</v>
      </c>
      <c r="C11" s="88" t="s">
        <v>62</v>
      </c>
      <c r="D11" s="82"/>
      <c r="E11" s="82">
        <v>69362</v>
      </c>
      <c r="F11" s="82">
        <v>69362</v>
      </c>
      <c r="G11" s="81">
        <v>0</v>
      </c>
      <c r="H11" s="81"/>
      <c r="I11" s="82">
        <v>69362</v>
      </c>
      <c r="J11" s="82">
        <v>69362</v>
      </c>
      <c r="K11" s="81"/>
      <c r="L11" s="83">
        <f>I11/E11</f>
        <v>1</v>
      </c>
    </row>
    <row r="12" spans="1:15" s="1" customFormat="1" ht="77.25" customHeight="1">
      <c r="A12" s="84">
        <v>751</v>
      </c>
      <c r="B12" s="84">
        <v>75101</v>
      </c>
      <c r="C12" s="73" t="s">
        <v>24</v>
      </c>
      <c r="D12" s="85">
        <v>1619</v>
      </c>
      <c r="E12" s="85"/>
      <c r="F12" s="85"/>
      <c r="G12" s="85"/>
      <c r="H12" s="85">
        <v>1618.4</v>
      </c>
      <c r="I12" s="85"/>
      <c r="J12" s="85"/>
      <c r="K12" s="85"/>
      <c r="L12" s="76">
        <f>H12/D12</f>
        <v>0.9996294008647314</v>
      </c>
      <c r="O12" s="1" t="s">
        <v>72</v>
      </c>
    </row>
    <row r="13" spans="1:12" s="68" customFormat="1" ht="36.75" customHeight="1">
      <c r="A13" s="86" t="s">
        <v>63</v>
      </c>
      <c r="B13" s="87">
        <v>75101</v>
      </c>
      <c r="C13" s="88" t="s">
        <v>64</v>
      </c>
      <c r="D13" s="82"/>
      <c r="E13" s="82">
        <v>1619</v>
      </c>
      <c r="F13" s="82">
        <v>1619</v>
      </c>
      <c r="G13" s="81">
        <v>0</v>
      </c>
      <c r="H13" s="81"/>
      <c r="I13" s="82">
        <v>1618.4</v>
      </c>
      <c r="J13" s="82">
        <v>1618.4</v>
      </c>
      <c r="K13" s="81"/>
      <c r="L13" s="83">
        <f>I13/E13</f>
        <v>0.9996294008647314</v>
      </c>
    </row>
    <row r="14" spans="1:12" s="1" customFormat="1" ht="78" customHeight="1">
      <c r="A14" s="84">
        <v>852</v>
      </c>
      <c r="B14" s="84">
        <v>85212</v>
      </c>
      <c r="C14" s="73" t="s">
        <v>24</v>
      </c>
      <c r="D14" s="85">
        <v>2364987</v>
      </c>
      <c r="E14" s="85"/>
      <c r="F14" s="85"/>
      <c r="G14" s="85"/>
      <c r="H14" s="85">
        <v>2348609.78</v>
      </c>
      <c r="I14" s="85"/>
      <c r="J14" s="85"/>
      <c r="K14" s="85"/>
      <c r="L14" s="76">
        <f>H14/D14</f>
        <v>0.9930751331825501</v>
      </c>
    </row>
    <row r="15" spans="1:12" s="68" customFormat="1" ht="75" customHeight="1">
      <c r="A15" s="86" t="s">
        <v>63</v>
      </c>
      <c r="B15" s="87">
        <v>85212</v>
      </c>
      <c r="C15" s="88" t="s">
        <v>83</v>
      </c>
      <c r="D15" s="82"/>
      <c r="E15" s="82">
        <v>2364987</v>
      </c>
      <c r="F15" s="82">
        <v>2364987</v>
      </c>
      <c r="G15" s="81">
        <v>0</v>
      </c>
      <c r="H15" s="81"/>
      <c r="I15" s="82">
        <v>2348609.78</v>
      </c>
      <c r="J15" s="82">
        <v>2348609.78</v>
      </c>
      <c r="K15" s="81"/>
      <c r="L15" s="83">
        <f>I15/E15</f>
        <v>0.9930751331825501</v>
      </c>
    </row>
    <row r="16" spans="1:12" s="1" customFormat="1" ht="90" customHeight="1">
      <c r="A16" s="84" t="s">
        <v>63</v>
      </c>
      <c r="B16" s="84">
        <v>85213</v>
      </c>
      <c r="C16" s="73" t="s">
        <v>24</v>
      </c>
      <c r="D16" s="85">
        <v>12297</v>
      </c>
      <c r="E16" s="85"/>
      <c r="F16" s="85"/>
      <c r="G16" s="85"/>
      <c r="H16" s="85">
        <v>9616.56</v>
      </c>
      <c r="I16" s="85"/>
      <c r="J16" s="85"/>
      <c r="K16" s="85"/>
      <c r="L16" s="76">
        <f>H16/D16</f>
        <v>0.7820248841180776</v>
      </c>
    </row>
    <row r="17" spans="1:12" s="68" customFormat="1" ht="81" customHeight="1">
      <c r="A17" s="86" t="s">
        <v>63</v>
      </c>
      <c r="B17" s="87">
        <v>85213</v>
      </c>
      <c r="C17" s="89" t="s">
        <v>84</v>
      </c>
      <c r="D17" s="82"/>
      <c r="E17" s="82">
        <v>12297</v>
      </c>
      <c r="F17" s="82">
        <v>12297</v>
      </c>
      <c r="G17" s="81">
        <v>0</v>
      </c>
      <c r="H17" s="81"/>
      <c r="I17" s="82">
        <v>9616.56</v>
      </c>
      <c r="J17" s="82">
        <v>9616.56</v>
      </c>
      <c r="K17" s="81"/>
      <c r="L17" s="83">
        <f>I17/E17</f>
        <v>0.7820248841180776</v>
      </c>
    </row>
    <row r="18" spans="1:12" s="1" customFormat="1" ht="93.75" customHeight="1">
      <c r="A18" s="84" t="s">
        <v>63</v>
      </c>
      <c r="B18" s="84">
        <v>85228</v>
      </c>
      <c r="C18" s="73" t="s">
        <v>24</v>
      </c>
      <c r="D18" s="85">
        <v>62500</v>
      </c>
      <c r="E18" s="85"/>
      <c r="F18" s="85"/>
      <c r="G18" s="85"/>
      <c r="H18" s="85">
        <v>62312.76</v>
      </c>
      <c r="I18" s="85"/>
      <c r="J18" s="85"/>
      <c r="K18" s="85"/>
      <c r="L18" s="76">
        <f>H18/D18</f>
        <v>0.99700416</v>
      </c>
    </row>
    <row r="19" spans="1:12" s="68" customFormat="1" ht="43.5" customHeight="1">
      <c r="A19" s="86" t="s">
        <v>63</v>
      </c>
      <c r="B19" s="87">
        <v>85228</v>
      </c>
      <c r="C19" s="89" t="s">
        <v>54</v>
      </c>
      <c r="D19" s="81"/>
      <c r="E19" s="82">
        <v>62500</v>
      </c>
      <c r="F19" s="82">
        <v>62500</v>
      </c>
      <c r="G19" s="81">
        <v>0</v>
      </c>
      <c r="H19" s="81"/>
      <c r="I19" s="82">
        <v>62312.76</v>
      </c>
      <c r="J19" s="82">
        <v>62312.76</v>
      </c>
      <c r="K19" s="81"/>
      <c r="L19" s="83">
        <f>I19/E19</f>
        <v>0.99700416</v>
      </c>
    </row>
    <row r="20" spans="1:12" s="1" customFormat="1" ht="84" customHeight="1">
      <c r="A20" s="84" t="s">
        <v>63</v>
      </c>
      <c r="B20" s="84">
        <v>85295</v>
      </c>
      <c r="C20" s="73" t="s">
        <v>24</v>
      </c>
      <c r="D20" s="85">
        <v>46144</v>
      </c>
      <c r="E20" s="85"/>
      <c r="F20" s="85"/>
      <c r="G20" s="85"/>
      <c r="H20" s="85">
        <v>43658.8</v>
      </c>
      <c r="I20" s="85"/>
      <c r="J20" s="85"/>
      <c r="K20" s="85"/>
      <c r="L20" s="76">
        <f>H20/D20</f>
        <v>0.9461425104022192</v>
      </c>
    </row>
    <row r="21" spans="1:12" s="68" customFormat="1" ht="39.75" customHeight="1">
      <c r="A21" s="86" t="s">
        <v>63</v>
      </c>
      <c r="B21" s="87">
        <v>85295</v>
      </c>
      <c r="C21" s="89" t="s">
        <v>55</v>
      </c>
      <c r="D21" s="81"/>
      <c r="E21" s="82">
        <v>46144</v>
      </c>
      <c r="F21" s="82">
        <v>46144</v>
      </c>
      <c r="G21" s="81"/>
      <c r="H21" s="81"/>
      <c r="I21" s="82">
        <v>43658.8</v>
      </c>
      <c r="J21" s="82">
        <v>43658.8</v>
      </c>
      <c r="K21" s="81"/>
      <c r="L21" s="83">
        <f>I21/E21</f>
        <v>0.9461425104022192</v>
      </c>
    </row>
    <row r="22" spans="1:13" ht="27" customHeight="1">
      <c r="A22" s="148" t="s">
        <v>1</v>
      </c>
      <c r="B22" s="148"/>
      <c r="C22" s="148"/>
      <c r="D22" s="90">
        <f>SUM(D8:D21)</f>
        <v>2684007.7</v>
      </c>
      <c r="E22" s="90">
        <f>SUM(F22:G22)</f>
        <v>2684007.7</v>
      </c>
      <c r="F22" s="90">
        <f>SUM(F8:F21)</f>
        <v>2684007.7</v>
      </c>
      <c r="G22" s="90">
        <f>SUM(G8:G18)</f>
        <v>0</v>
      </c>
      <c r="H22" s="90">
        <f>SUM(H8:H21)</f>
        <v>2662276.8399999994</v>
      </c>
      <c r="I22" s="90">
        <f>SUM(J22:K22)</f>
        <v>2662276.8399999994</v>
      </c>
      <c r="J22" s="90">
        <f>SUM(J8:J21)</f>
        <v>2662276.8399999994</v>
      </c>
      <c r="K22" s="90">
        <f>SUM(K8:K21)</f>
        <v>0</v>
      </c>
      <c r="L22" s="91">
        <f>H22/D22</f>
        <v>0.9919035776238642</v>
      </c>
      <c r="M22" s="17" t="s">
        <v>75</v>
      </c>
    </row>
    <row r="24" ht="12.75">
      <c r="A24" s="4"/>
    </row>
    <row r="29" ht="12.75">
      <c r="F29" s="2">
        <v>0</v>
      </c>
    </row>
    <row r="49" ht="12.75">
      <c r="F49" s="2" t="s">
        <v>90</v>
      </c>
    </row>
  </sheetData>
  <sheetProtection/>
  <mergeCells count="14">
    <mergeCell ref="A3:G3"/>
    <mergeCell ref="D5:D6"/>
    <mergeCell ref="E5:E6"/>
    <mergeCell ref="F5:G5"/>
    <mergeCell ref="D4:G4"/>
    <mergeCell ref="A4:A6"/>
    <mergeCell ref="A22:C22"/>
    <mergeCell ref="B4:B6"/>
    <mergeCell ref="C4:C6"/>
    <mergeCell ref="H4:K4"/>
    <mergeCell ref="L4:L6"/>
    <mergeCell ref="J5:K5"/>
    <mergeCell ref="H5:H6"/>
    <mergeCell ref="I5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3:W39"/>
  <sheetViews>
    <sheetView workbookViewId="0" topLeftCell="A20">
      <selection activeCell="E35" sqref="E35"/>
    </sheetView>
  </sheetViews>
  <sheetFormatPr defaultColWidth="9.140625" defaultRowHeight="12.75"/>
  <cols>
    <col min="3" max="3" width="18.00390625" style="0" customWidth="1"/>
    <col min="4" max="4" width="17.00390625" style="0" customWidth="1"/>
    <col min="5" max="5" width="14.28125" style="0" customWidth="1"/>
    <col min="6" max="6" width="15.140625" style="0" customWidth="1"/>
    <col min="7" max="7" width="16.421875" style="0" customWidth="1"/>
    <col min="8" max="8" width="17.28125" style="0" customWidth="1"/>
    <col min="9" max="9" width="11.28125" style="0" customWidth="1"/>
    <col min="10" max="10" width="0.13671875" style="0" customWidth="1"/>
  </cols>
  <sheetData>
    <row r="3" spans="2:23" ht="24.75" customHeight="1">
      <c r="B3" s="156" t="s">
        <v>110</v>
      </c>
      <c r="C3" s="156"/>
      <c r="D3" s="156"/>
      <c r="E3" s="156"/>
      <c r="F3" s="156"/>
      <c r="G3" s="156"/>
      <c r="H3" s="156"/>
      <c r="I3" s="156"/>
      <c r="J3" s="156"/>
      <c r="K3" s="94"/>
      <c r="L3" s="94"/>
      <c r="M3" s="94"/>
      <c r="N3" s="93"/>
      <c r="O3" s="93"/>
      <c r="P3" s="93"/>
      <c r="Q3" s="93"/>
      <c r="R3" s="93"/>
      <c r="S3" s="93"/>
      <c r="T3" s="93"/>
      <c r="U3" s="93"/>
      <c r="V3" s="93"/>
      <c r="W3" s="93"/>
    </row>
    <row r="4" spans="2:23" ht="3" customHeight="1" hidden="1">
      <c r="B4" s="156"/>
      <c r="C4" s="156"/>
      <c r="D4" s="156"/>
      <c r="E4" s="156"/>
      <c r="F4" s="156"/>
      <c r="G4" s="156"/>
      <c r="H4" s="156"/>
      <c r="I4" s="156"/>
      <c r="J4" s="156"/>
      <c r="K4" s="94"/>
      <c r="L4" s="94"/>
      <c r="M4" s="94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2:13" ht="48.75" customHeight="1">
      <c r="B5" s="156"/>
      <c r="C5" s="156"/>
      <c r="D5" s="156"/>
      <c r="E5" s="156"/>
      <c r="F5" s="156"/>
      <c r="G5" s="156"/>
      <c r="H5" s="156"/>
      <c r="I5" s="156"/>
      <c r="J5" s="156"/>
      <c r="K5" s="94"/>
      <c r="L5" s="94"/>
      <c r="M5" s="94"/>
    </row>
    <row r="7" spans="1:10" ht="46.5" customHeight="1">
      <c r="A7" s="157"/>
      <c r="B7" s="158"/>
      <c r="C7" s="158"/>
      <c r="D7" s="158"/>
      <c r="E7" s="155" t="s">
        <v>107</v>
      </c>
      <c r="F7" s="155"/>
      <c r="G7" s="157"/>
      <c r="H7" s="157"/>
      <c r="I7" s="157"/>
      <c r="J7" s="110"/>
    </row>
    <row r="8" spans="1:11" ht="39.75" customHeight="1">
      <c r="A8" s="116" t="s">
        <v>105</v>
      </c>
      <c r="B8" s="116" t="s">
        <v>4</v>
      </c>
      <c r="C8" s="7" t="s">
        <v>16</v>
      </c>
      <c r="D8" s="7" t="s">
        <v>106</v>
      </c>
      <c r="E8" s="7" t="s">
        <v>115</v>
      </c>
      <c r="F8" s="7" t="s">
        <v>116</v>
      </c>
      <c r="G8" s="7" t="s">
        <v>108</v>
      </c>
      <c r="H8" s="7" t="s">
        <v>109</v>
      </c>
      <c r="I8" s="7" t="s">
        <v>71</v>
      </c>
      <c r="J8" s="111"/>
      <c r="K8" s="93"/>
    </row>
    <row r="9" spans="1:10" ht="75" customHeight="1">
      <c r="A9" s="11">
        <v>750</v>
      </c>
      <c r="B9" s="11">
        <v>75075</v>
      </c>
      <c r="C9" s="98" t="s">
        <v>111</v>
      </c>
      <c r="D9" s="12">
        <v>0</v>
      </c>
      <c r="E9" s="99" t="s">
        <v>113</v>
      </c>
      <c r="F9" s="99">
        <v>0</v>
      </c>
      <c r="G9" s="12">
        <v>32018</v>
      </c>
      <c r="H9" s="12">
        <v>30166.46</v>
      </c>
      <c r="I9" s="100">
        <f>H9/G9</f>
        <v>0.9421719033043913</v>
      </c>
      <c r="J9" s="110"/>
    </row>
    <row r="10" spans="1:10" ht="38.25">
      <c r="A10" s="92"/>
      <c r="B10" s="92"/>
      <c r="C10" s="97" t="s">
        <v>123</v>
      </c>
      <c r="D10" s="14"/>
      <c r="E10" s="101" t="s">
        <v>113</v>
      </c>
      <c r="F10" s="101"/>
      <c r="G10" s="14"/>
      <c r="H10" s="14"/>
      <c r="I10" s="100"/>
      <c r="J10" s="110"/>
    </row>
    <row r="11" spans="1:10" ht="108" customHeight="1">
      <c r="A11" s="11">
        <v>801</v>
      </c>
      <c r="B11" s="11">
        <v>80195</v>
      </c>
      <c r="C11" s="95" t="s">
        <v>112</v>
      </c>
      <c r="D11" s="12">
        <v>0</v>
      </c>
      <c r="E11" s="99" t="s">
        <v>114</v>
      </c>
      <c r="F11" s="99">
        <v>0</v>
      </c>
      <c r="G11" s="12">
        <v>141949.7</v>
      </c>
      <c r="H11" s="12">
        <v>106097.65</v>
      </c>
      <c r="I11" s="100">
        <f>H11/G11</f>
        <v>0.7474313084141776</v>
      </c>
      <c r="J11" s="110"/>
    </row>
    <row r="12" spans="1:10" ht="38.25">
      <c r="A12" s="92"/>
      <c r="B12" s="92"/>
      <c r="C12" s="97" t="s">
        <v>124</v>
      </c>
      <c r="D12" s="14"/>
      <c r="E12" s="101" t="s">
        <v>114</v>
      </c>
      <c r="F12" s="101"/>
      <c r="G12" s="14"/>
      <c r="H12" s="14"/>
      <c r="I12" s="100"/>
      <c r="J12" s="110"/>
    </row>
    <row r="13" spans="1:10" s="1" customFormat="1" ht="38.25" customHeight="1">
      <c r="A13" s="11">
        <v>801</v>
      </c>
      <c r="B13" s="11">
        <v>80195</v>
      </c>
      <c r="C13" s="95" t="s">
        <v>117</v>
      </c>
      <c r="D13" s="12">
        <v>0</v>
      </c>
      <c r="E13" s="99" t="s">
        <v>118</v>
      </c>
      <c r="F13" s="99" t="s">
        <v>119</v>
      </c>
      <c r="G13" s="12">
        <v>164400.8</v>
      </c>
      <c r="H13" s="12">
        <v>141904.15</v>
      </c>
      <c r="I13" s="100">
        <f>H13/G13</f>
        <v>0.8631597291497365</v>
      </c>
      <c r="J13" s="112"/>
    </row>
    <row r="14" spans="1:10" s="3" customFormat="1" ht="38.25">
      <c r="A14" s="10"/>
      <c r="B14" s="10"/>
      <c r="C14" s="102" t="s">
        <v>125</v>
      </c>
      <c r="D14" s="13"/>
      <c r="E14" s="103" t="s">
        <v>118</v>
      </c>
      <c r="F14" s="103"/>
      <c r="G14" s="13"/>
      <c r="H14" s="13"/>
      <c r="I14" s="104"/>
      <c r="J14" s="113"/>
    </row>
    <row r="15" spans="1:10" s="1" customFormat="1" ht="25.5">
      <c r="A15" s="11">
        <v>853</v>
      </c>
      <c r="B15" s="11">
        <v>85395</v>
      </c>
      <c r="C15" s="98" t="s">
        <v>120</v>
      </c>
      <c r="D15" s="12">
        <v>113727.31</v>
      </c>
      <c r="E15" s="99" t="s">
        <v>121</v>
      </c>
      <c r="F15" s="99" t="s">
        <v>122</v>
      </c>
      <c r="G15" s="12">
        <v>113727.31</v>
      </c>
      <c r="H15" s="12">
        <v>111285.5</v>
      </c>
      <c r="I15" s="100">
        <f>H15/G15</f>
        <v>0.9785292556378938</v>
      </c>
      <c r="J15" s="112"/>
    </row>
    <row r="16" spans="1:10" s="3" customFormat="1" ht="38.25">
      <c r="A16" s="10"/>
      <c r="B16" s="10"/>
      <c r="C16" s="106" t="s">
        <v>126</v>
      </c>
      <c r="D16" s="13">
        <v>113727.31</v>
      </c>
      <c r="E16" s="103"/>
      <c r="F16" s="103"/>
      <c r="G16" s="13"/>
      <c r="H16" s="13"/>
      <c r="I16" s="104"/>
      <c r="J16" s="113"/>
    </row>
    <row r="17" spans="1:10" ht="38.25">
      <c r="A17" s="92"/>
      <c r="B17" s="92"/>
      <c r="C17" s="105" t="s">
        <v>127</v>
      </c>
      <c r="D17" s="14"/>
      <c r="E17" s="101" t="s">
        <v>128</v>
      </c>
      <c r="F17" s="101" t="s">
        <v>129</v>
      </c>
      <c r="G17" s="14"/>
      <c r="H17" s="14"/>
      <c r="I17" s="100"/>
      <c r="J17" s="110"/>
    </row>
    <row r="18" spans="1:10" ht="38.25">
      <c r="A18" s="92"/>
      <c r="B18" s="92"/>
      <c r="C18" s="105" t="s">
        <v>130</v>
      </c>
      <c r="D18" s="14"/>
      <c r="E18" s="101" t="s">
        <v>131</v>
      </c>
      <c r="F18" s="101" t="s">
        <v>132</v>
      </c>
      <c r="G18" s="14"/>
      <c r="H18" s="14"/>
      <c r="I18" s="100"/>
      <c r="J18" s="110"/>
    </row>
    <row r="19" spans="1:10" s="1" customFormat="1" ht="171.75" customHeight="1">
      <c r="A19" s="11">
        <v>926</v>
      </c>
      <c r="B19" s="11">
        <v>92605</v>
      </c>
      <c r="C19" s="98" t="s">
        <v>133</v>
      </c>
      <c r="D19" s="12">
        <v>0</v>
      </c>
      <c r="E19" s="99" t="s">
        <v>134</v>
      </c>
      <c r="F19" s="99" t="s">
        <v>135</v>
      </c>
      <c r="G19" s="12">
        <v>23260</v>
      </c>
      <c r="H19" s="12">
        <v>23260</v>
      </c>
      <c r="I19" s="100">
        <f>H19/G19</f>
        <v>1</v>
      </c>
      <c r="J19" s="112"/>
    </row>
    <row r="20" spans="1:10" ht="38.25">
      <c r="A20" s="92"/>
      <c r="B20" s="92"/>
      <c r="C20" s="105" t="s">
        <v>136</v>
      </c>
      <c r="D20" s="14"/>
      <c r="E20" s="101" t="s">
        <v>137</v>
      </c>
      <c r="F20" s="101"/>
      <c r="G20" s="14"/>
      <c r="H20" s="14"/>
      <c r="I20" s="96"/>
      <c r="J20" s="110"/>
    </row>
    <row r="21" spans="1:10" ht="38.25">
      <c r="A21" s="92"/>
      <c r="B21" s="92"/>
      <c r="C21" s="105" t="s">
        <v>138</v>
      </c>
      <c r="D21" s="14"/>
      <c r="E21" s="101" t="s">
        <v>139</v>
      </c>
      <c r="F21" s="107">
        <v>-16800</v>
      </c>
      <c r="G21" s="14"/>
      <c r="H21" s="14"/>
      <c r="I21" s="96"/>
      <c r="J21" s="110"/>
    </row>
    <row r="22" spans="1:9" s="1" customFormat="1" ht="76.5">
      <c r="A22" s="11">
        <v>926</v>
      </c>
      <c r="B22" s="11">
        <v>92695</v>
      </c>
      <c r="C22" s="95" t="s">
        <v>140</v>
      </c>
      <c r="D22" s="12">
        <v>0</v>
      </c>
      <c r="E22" s="99" t="s">
        <v>141</v>
      </c>
      <c r="F22" s="99" t="s">
        <v>142</v>
      </c>
      <c r="G22" s="12">
        <v>28565.08</v>
      </c>
      <c r="H22" s="12">
        <v>27226.69</v>
      </c>
      <c r="I22" s="100">
        <f>H22/G22</f>
        <v>0.9531459390276519</v>
      </c>
    </row>
    <row r="23" spans="1:9" ht="38.25">
      <c r="A23" s="92"/>
      <c r="B23" s="92"/>
      <c r="C23" s="97" t="s">
        <v>123</v>
      </c>
      <c r="D23" s="14"/>
      <c r="E23" s="101" t="s">
        <v>143</v>
      </c>
      <c r="F23" s="101"/>
      <c r="G23" s="14"/>
      <c r="H23" s="14"/>
      <c r="I23" s="96"/>
    </row>
    <row r="24" spans="1:9" ht="38.25">
      <c r="A24" s="92"/>
      <c r="B24" s="92"/>
      <c r="C24" s="105" t="s">
        <v>144</v>
      </c>
      <c r="D24" s="14"/>
      <c r="E24" s="101" t="s">
        <v>145</v>
      </c>
      <c r="F24" s="101" t="s">
        <v>142</v>
      </c>
      <c r="G24" s="14"/>
      <c r="H24" s="14"/>
      <c r="I24" s="96"/>
    </row>
    <row r="25" spans="1:9" s="1" customFormat="1" ht="25.5" customHeight="1">
      <c r="A25" s="153" t="s">
        <v>85</v>
      </c>
      <c r="B25" s="154"/>
      <c r="C25" s="117"/>
      <c r="D25" s="15">
        <f>SUM(D9,D11,D13,D15,D19)</f>
        <v>113727.31</v>
      </c>
      <c r="E25" s="118" t="s">
        <v>146</v>
      </c>
      <c r="F25" s="118" t="s">
        <v>154</v>
      </c>
      <c r="G25" s="15">
        <f>SUM(G9,G11,G13,G15,G19,G22)</f>
        <v>503920.89</v>
      </c>
      <c r="H25" s="15">
        <f>SUM(H9,H11,H13,H15,H19,H22)</f>
        <v>439940.45</v>
      </c>
      <c r="I25" s="57">
        <f>H25/G25</f>
        <v>0.8730347535304599</v>
      </c>
    </row>
    <row r="26" spans="1:6" ht="12.75">
      <c r="A26" s="6"/>
      <c r="B26" s="6"/>
      <c r="E26" s="108"/>
      <c r="F26" s="108"/>
    </row>
    <row r="27" spans="1:6" ht="12.75">
      <c r="A27" s="6"/>
      <c r="B27" s="6"/>
      <c r="E27" s="108"/>
      <c r="F27" s="108"/>
    </row>
    <row r="28" spans="1:6" ht="12.75">
      <c r="A28" s="6"/>
      <c r="B28" s="6"/>
      <c r="E28" s="108"/>
      <c r="F28" s="108"/>
    </row>
    <row r="29" spans="1:6" ht="12.75">
      <c r="A29" s="6"/>
      <c r="B29" s="6"/>
      <c r="E29" s="108"/>
      <c r="F29" s="108"/>
    </row>
    <row r="30" spans="1:6" ht="12.75">
      <c r="A30" s="6"/>
      <c r="B30" s="6"/>
      <c r="E30" s="108"/>
      <c r="F30" s="108"/>
    </row>
    <row r="31" spans="1:6" ht="12.75">
      <c r="A31" s="6"/>
      <c r="B31" s="6"/>
      <c r="E31" s="108"/>
      <c r="F31" s="108"/>
    </row>
    <row r="32" spans="1:6" ht="12.75">
      <c r="A32" s="6"/>
      <c r="B32" s="6"/>
      <c r="E32" s="108"/>
      <c r="F32" s="108"/>
    </row>
    <row r="33" spans="1:6" ht="12.75">
      <c r="A33" s="6"/>
      <c r="B33" s="6"/>
      <c r="E33" s="109"/>
      <c r="F33" s="109"/>
    </row>
    <row r="34" spans="1:6" ht="12.75">
      <c r="A34" s="6"/>
      <c r="B34" s="6"/>
      <c r="E34" s="109"/>
      <c r="F34" s="109"/>
    </row>
    <row r="35" spans="1:6" ht="12.75">
      <c r="A35" s="6"/>
      <c r="B35" s="6"/>
      <c r="E35" s="109"/>
      <c r="F35" s="109"/>
    </row>
    <row r="36" spans="5:6" ht="12.75">
      <c r="E36" s="109"/>
      <c r="F36" s="109"/>
    </row>
    <row r="37" spans="5:6" ht="12.75">
      <c r="E37" s="109"/>
      <c r="F37" s="109"/>
    </row>
    <row r="38" spans="5:6" ht="12.75">
      <c r="E38" s="109"/>
      <c r="F38" s="109"/>
    </row>
    <row r="39" spans="5:6" ht="12.75">
      <c r="E39" s="109"/>
      <c r="F39" s="109"/>
    </row>
  </sheetData>
  <mergeCells count="5">
    <mergeCell ref="A25:B25"/>
    <mergeCell ref="E7:F7"/>
    <mergeCell ref="B3:J5"/>
    <mergeCell ref="A7:D7"/>
    <mergeCell ref="G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3:W27"/>
  <sheetViews>
    <sheetView workbookViewId="0" topLeftCell="A1">
      <selection activeCell="F22" sqref="F22"/>
    </sheetView>
  </sheetViews>
  <sheetFormatPr defaultColWidth="9.140625" defaultRowHeight="12.75"/>
  <cols>
    <col min="3" max="3" width="18.00390625" style="0" customWidth="1"/>
    <col min="4" max="4" width="17.00390625" style="0" customWidth="1"/>
    <col min="5" max="5" width="14.28125" style="0" customWidth="1"/>
    <col min="6" max="6" width="15.140625" style="0" customWidth="1"/>
    <col min="7" max="7" width="16.421875" style="0" customWidth="1"/>
    <col min="8" max="8" width="17.28125" style="0" customWidth="1"/>
    <col min="9" max="9" width="11.28125" style="0" customWidth="1"/>
    <col min="10" max="10" width="0.13671875" style="0" customWidth="1"/>
  </cols>
  <sheetData>
    <row r="2" ht="3.75" customHeight="1"/>
    <row r="3" spans="2:23" ht="24.75" customHeight="1">
      <c r="B3" s="156" t="s">
        <v>147</v>
      </c>
      <c r="C3" s="156"/>
      <c r="D3" s="156"/>
      <c r="E3" s="156"/>
      <c r="F3" s="156"/>
      <c r="G3" s="156"/>
      <c r="H3" s="156"/>
      <c r="I3" s="156"/>
      <c r="J3" s="156"/>
      <c r="K3" s="94"/>
      <c r="L3" s="94"/>
      <c r="M3" s="94"/>
      <c r="N3" s="93"/>
      <c r="O3" s="93"/>
      <c r="P3" s="93"/>
      <c r="Q3" s="93"/>
      <c r="R3" s="93"/>
      <c r="S3" s="93"/>
      <c r="T3" s="93"/>
      <c r="U3" s="93"/>
      <c r="V3" s="93"/>
      <c r="W3" s="93"/>
    </row>
    <row r="4" spans="2:23" ht="3" customHeight="1" hidden="1">
      <c r="B4" s="156"/>
      <c r="C4" s="156"/>
      <c r="D4" s="156"/>
      <c r="E4" s="156"/>
      <c r="F4" s="156"/>
      <c r="G4" s="156"/>
      <c r="H4" s="156"/>
      <c r="I4" s="156"/>
      <c r="J4" s="156"/>
      <c r="K4" s="94"/>
      <c r="L4" s="94"/>
      <c r="M4" s="94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2:13" ht="48.75" customHeight="1">
      <c r="B5" s="156"/>
      <c r="C5" s="156"/>
      <c r="D5" s="156"/>
      <c r="E5" s="156"/>
      <c r="F5" s="156"/>
      <c r="G5" s="156"/>
      <c r="H5" s="156"/>
      <c r="I5" s="156"/>
      <c r="J5" s="156"/>
      <c r="K5" s="94"/>
      <c r="L5" s="94"/>
      <c r="M5" s="94"/>
    </row>
    <row r="6" ht="10.5" customHeight="1"/>
    <row r="7" spans="1:10" ht="46.5" customHeight="1">
      <c r="A7" s="157"/>
      <c r="B7" s="158"/>
      <c r="C7" s="158"/>
      <c r="D7" s="158"/>
      <c r="E7" s="155" t="s">
        <v>107</v>
      </c>
      <c r="F7" s="155"/>
      <c r="G7" s="157"/>
      <c r="H7" s="157"/>
      <c r="I7" s="157"/>
      <c r="J7" s="110"/>
    </row>
    <row r="8" spans="1:11" ht="31.5" customHeight="1">
      <c r="A8" s="116" t="s">
        <v>105</v>
      </c>
      <c r="B8" s="116" t="s">
        <v>4</v>
      </c>
      <c r="C8" s="7" t="s">
        <v>16</v>
      </c>
      <c r="D8" s="7" t="s">
        <v>106</v>
      </c>
      <c r="E8" s="7" t="s">
        <v>115</v>
      </c>
      <c r="F8" s="7" t="s">
        <v>116</v>
      </c>
      <c r="G8" s="7" t="s">
        <v>108</v>
      </c>
      <c r="H8" s="7" t="s">
        <v>109</v>
      </c>
      <c r="I8" s="7" t="s">
        <v>71</v>
      </c>
      <c r="J8" s="111"/>
      <c r="K8" s="93"/>
    </row>
    <row r="9" spans="1:10" s="9" customFormat="1" ht="94.5" customHeight="1">
      <c r="A9" s="11">
        <v>801</v>
      </c>
      <c r="B9" s="11">
        <v>80101</v>
      </c>
      <c r="C9" s="115" t="s">
        <v>148</v>
      </c>
      <c r="D9" s="12">
        <v>0</v>
      </c>
      <c r="E9" s="99" t="s">
        <v>149</v>
      </c>
      <c r="F9" s="99">
        <v>0</v>
      </c>
      <c r="G9" s="12">
        <v>52261</v>
      </c>
      <c r="H9" s="12">
        <v>52260.24</v>
      </c>
      <c r="I9" s="100">
        <f>H9/G9</f>
        <v>0.999985457607011</v>
      </c>
      <c r="J9" s="114"/>
    </row>
    <row r="10" spans="1:10" ht="38.25">
      <c r="A10" s="92"/>
      <c r="B10" s="92"/>
      <c r="C10" s="106" t="s">
        <v>123</v>
      </c>
      <c r="D10" s="14"/>
      <c r="E10" s="101" t="s">
        <v>149</v>
      </c>
      <c r="F10" s="101"/>
      <c r="G10" s="14"/>
      <c r="H10" s="14"/>
      <c r="I10" s="100"/>
      <c r="J10" s="110"/>
    </row>
    <row r="11" spans="1:10" s="1" customFormat="1" ht="90" customHeight="1">
      <c r="A11" s="11">
        <v>926</v>
      </c>
      <c r="B11" s="11">
        <v>92605</v>
      </c>
      <c r="C11" s="98" t="s">
        <v>150</v>
      </c>
      <c r="D11" s="12">
        <v>0</v>
      </c>
      <c r="E11" s="99" t="s">
        <v>151</v>
      </c>
      <c r="F11" s="99" t="s">
        <v>152</v>
      </c>
      <c r="G11" s="12">
        <v>615895</v>
      </c>
      <c r="H11" s="12">
        <v>615895</v>
      </c>
      <c r="I11" s="100">
        <f>H11/G11</f>
        <v>1</v>
      </c>
      <c r="J11" s="112"/>
    </row>
    <row r="12" spans="1:10" ht="38.25">
      <c r="A12" s="92"/>
      <c r="B12" s="92"/>
      <c r="C12" s="105" t="s">
        <v>123</v>
      </c>
      <c r="D12" s="14"/>
      <c r="E12" s="101" t="s">
        <v>151</v>
      </c>
      <c r="F12" s="101"/>
      <c r="G12" s="14"/>
      <c r="H12" s="14"/>
      <c r="I12" s="96"/>
      <c r="J12" s="110"/>
    </row>
    <row r="13" spans="1:9" s="1" customFormat="1" ht="25.5" customHeight="1">
      <c r="A13" s="159" t="s">
        <v>85</v>
      </c>
      <c r="B13" s="159"/>
      <c r="C13" s="117"/>
      <c r="D13" s="15">
        <f>SUM(D9,D11)</f>
        <v>0</v>
      </c>
      <c r="E13" s="118" t="s">
        <v>153</v>
      </c>
      <c r="F13" s="118" t="s">
        <v>152</v>
      </c>
      <c r="G13" s="15">
        <f>SUM(G9,G11)</f>
        <v>668156</v>
      </c>
      <c r="H13" s="15">
        <f>SUM(H9,H11)</f>
        <v>668155.24</v>
      </c>
      <c r="I13" s="57">
        <f>H13/G13</f>
        <v>0.9999988625410832</v>
      </c>
    </row>
    <row r="14" spans="1:6" ht="12.75">
      <c r="A14" s="6"/>
      <c r="B14" s="6"/>
      <c r="E14" s="108"/>
      <c r="F14" s="108"/>
    </row>
    <row r="15" spans="1:6" ht="12.75">
      <c r="A15" s="6"/>
      <c r="B15" s="6"/>
      <c r="E15" s="108"/>
      <c r="F15" s="108"/>
    </row>
    <row r="16" spans="1:6" ht="12.75">
      <c r="A16" s="6"/>
      <c r="B16" s="6"/>
      <c r="E16" s="108"/>
      <c r="F16" s="108"/>
    </row>
    <row r="17" spans="1:6" ht="12.75">
      <c r="A17" s="6"/>
      <c r="B17" s="6"/>
      <c r="E17" s="108"/>
      <c r="F17" s="108"/>
    </row>
    <row r="18" spans="1:6" ht="12.75">
      <c r="A18" s="6"/>
      <c r="B18" s="6"/>
      <c r="E18" s="108"/>
      <c r="F18" s="108"/>
    </row>
    <row r="19" spans="1:6" ht="12.75">
      <c r="A19" s="6"/>
      <c r="B19" s="6"/>
      <c r="E19" s="108"/>
      <c r="F19" s="108"/>
    </row>
    <row r="20" spans="1:6" ht="12.75">
      <c r="A20" s="6"/>
      <c r="B20" s="6"/>
      <c r="E20" s="108"/>
      <c r="F20" s="108"/>
    </row>
    <row r="21" spans="1:6" ht="12.75">
      <c r="A21" s="6"/>
      <c r="B21" s="6"/>
      <c r="E21" s="109"/>
      <c r="F21" s="109"/>
    </row>
    <row r="22" spans="1:6" ht="12.75">
      <c r="A22" s="6"/>
      <c r="B22" s="6"/>
      <c r="E22" s="109"/>
      <c r="F22" s="109"/>
    </row>
    <row r="23" spans="1:6" ht="12.75">
      <c r="A23" s="6"/>
      <c r="B23" s="6"/>
      <c r="E23" s="109"/>
      <c r="F23" s="109"/>
    </row>
    <row r="24" spans="5:6" ht="12.75">
      <c r="E24" s="109"/>
      <c r="F24" s="109"/>
    </row>
    <row r="25" spans="5:6" ht="12.75">
      <c r="E25" s="109"/>
      <c r="F25" s="109"/>
    </row>
    <row r="26" spans="5:6" ht="12.75">
      <c r="E26" s="109"/>
      <c r="F26" s="109"/>
    </row>
    <row r="27" spans="5:6" ht="12.75">
      <c r="E27" s="109"/>
      <c r="F27" s="109"/>
    </row>
  </sheetData>
  <mergeCells count="5">
    <mergeCell ref="A13:B13"/>
    <mergeCell ref="B3:J5"/>
    <mergeCell ref="A7:D7"/>
    <mergeCell ref="E7:F7"/>
    <mergeCell ref="G7:I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Urząd Gminy Sochaczew</cp:lastModifiedBy>
  <cp:lastPrinted>2014-04-29T08:52:01Z</cp:lastPrinted>
  <dcterms:created xsi:type="dcterms:W3CDTF">2009-10-15T10:17:39Z</dcterms:created>
  <dcterms:modified xsi:type="dcterms:W3CDTF">2014-05-08T12:24:57Z</dcterms:modified>
  <cp:category/>
  <cp:version/>
  <cp:contentType/>
  <cp:contentStatus/>
</cp:coreProperties>
</file>