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3" activeTab="0"/>
  </bookViews>
  <sheets>
    <sheet name="dochody" sheetId="1" r:id="rId1"/>
    <sheet name="dochody i wydatki zlecone" sheetId="2" r:id="rId2"/>
    <sheet name="dot.celowe " sheetId="3" r:id="rId3"/>
    <sheet name="wyd.inwest." sheetId="4" r:id="rId4"/>
  </sheets>
  <definedNames/>
  <calcPr fullCalcOnLoad="1"/>
</workbook>
</file>

<file path=xl/sharedStrings.xml><?xml version="1.0" encoding="utf-8"?>
<sst xmlns="http://schemas.openxmlformats.org/spreadsheetml/2006/main" count="490" uniqueCount="202">
  <si>
    <t>Dział</t>
  </si>
  <si>
    <t>Ogółem</t>
  </si>
  <si>
    <t>bieżące</t>
  </si>
  <si>
    <t>Rozdział</t>
  </si>
  <si>
    <t>majątkowe</t>
  </si>
  <si>
    <t>w tym:</t>
  </si>
  <si>
    <t>Lp.</t>
  </si>
  <si>
    <t>Treść</t>
  </si>
  <si>
    <t>1.</t>
  </si>
  <si>
    <t>2.</t>
  </si>
  <si>
    <t>3.</t>
  </si>
  <si>
    <t>4.</t>
  </si>
  <si>
    <t>5.</t>
  </si>
  <si>
    <t>6.</t>
  </si>
  <si>
    <t>7.</t>
  </si>
  <si>
    <t>8.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</si>
  <si>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</si>
  <si>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</si>
  <si>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</si>
  <si>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</si>
  <si>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</si>
  <si>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>x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</si>
  <si>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</si>
  <si>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</si>
  <si>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</si>
  <si>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</si>
  <si>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</si>
  <si>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</si>
  <si>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</si>
  <si>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</si>
  <si>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</si>
  <si>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</si>
  <si>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</si>
  <si>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</si>
  <si>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</si>
  <si>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</si>
  <si>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</si>
  <si>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Nazwa zadania inwestycyjnego (w tym w ramach funduszu sołeckiego)</t>
  </si>
  <si>
    <t>z tego :</t>
  </si>
  <si>
    <t>010</t>
  </si>
  <si>
    <t>750</t>
  </si>
  <si>
    <t>Dotacje celowe otrzymane z budżetu państwa na realizację zadań bieżących z zakresu administracji rządowej oraz innych zadań zleconych gminie ustawami</t>
  </si>
  <si>
    <t>852</t>
  </si>
  <si>
    <t>600</t>
  </si>
  <si>
    <t>60016</t>
  </si>
  <si>
    <t>801</t>
  </si>
  <si>
    <t>Usługi opiekuńcze i specjalistyczne usługi opiekuńcze</t>
  </si>
  <si>
    <t>Pozostała działalność</t>
  </si>
  <si>
    <t>900</t>
  </si>
  <si>
    <t>926</t>
  </si>
  <si>
    <t>01010</t>
  </si>
  <si>
    <t>75023</t>
  </si>
  <si>
    <t>90015</t>
  </si>
  <si>
    <t>Urzędy wojewódzkie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</si>
  <si>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</si>
  <si>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</si>
  <si>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</si>
  <si>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</si>
  <si>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</si>
  <si>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</si>
  <si>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</si>
  <si>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</si>
  <si>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</si>
  <si>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</si>
  <si>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</si>
  <si>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</si>
  <si>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</si>
  <si>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</si>
  <si>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</si>
  <si>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</si>
  <si>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</si>
  <si>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</si>
  <si>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</si>
  <si>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</si>
  <si>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</si>
  <si>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</si>
  <si>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</si>
  <si>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</si>
  <si>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"</t>
  </si>
  <si>
    <t>Urząd Gminy Sochaczew</t>
  </si>
  <si>
    <t>Ogółem Dział 600</t>
  </si>
  <si>
    <t>Ogółem Dział 010</t>
  </si>
  <si>
    <t>Ogółem Dział 754</t>
  </si>
  <si>
    <t>Ogółem Dział 750</t>
  </si>
  <si>
    <t>33.</t>
  </si>
  <si>
    <t>34.</t>
  </si>
  <si>
    <t>35.</t>
  </si>
  <si>
    <t>Oświetlenie uliczne w Żukowie</t>
  </si>
  <si>
    <t>Ogółem Dział 900</t>
  </si>
  <si>
    <t>Jednostki sektora finansów publicznych</t>
  </si>
  <si>
    <t>Nazwa jednostki</t>
  </si>
  <si>
    <t>Jednostki spoza sektora finansów publicznych</t>
  </si>
  <si>
    <t>Urząd Marszałkowski Województwa Mazowieckiego</t>
  </si>
  <si>
    <t>Urząd Miejski w Sochaczewie</t>
  </si>
  <si>
    <t>80101</t>
  </si>
  <si>
    <t>Upowszechnianie kultury i sztuki oraz ochrona dóbr i tradycji</t>
  </si>
  <si>
    <t>Urzędy naczelnych organów władzy państwowej, kontroli i ochrony prawa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</si>
  <si>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</si>
  <si>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</si>
  <si>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Dotacje celowe dla podmiotów zaliczanych i niezaliczanych do sektora finansów publicznych w 2013 r.</t>
  </si>
  <si>
    <t>rok 2013</t>
  </si>
  <si>
    <t>Starostwo Powiatowe w Sochaczewie</t>
  </si>
  <si>
    <t>WPF-majatkowe</t>
  </si>
  <si>
    <t>bieżace</t>
  </si>
  <si>
    <t>majatkowe roczne</t>
  </si>
  <si>
    <t>Budowa sieci wodociągowej Kąty-Altanka</t>
  </si>
  <si>
    <t>Budowa sieci wodociągowej w Czerwonka Parcel</t>
  </si>
  <si>
    <t>Budowa sieci wodociągowej w Gawłowie II etap</t>
  </si>
  <si>
    <t>Budowa sieci wodociągowej w Lubiejewie dz.132/9</t>
  </si>
  <si>
    <t>Budowa sieci wodociągowej w Sochaczew Wieś</t>
  </si>
  <si>
    <t>Budowa sieci wodociągowej w Wymysłowie</t>
  </si>
  <si>
    <t>Wykonanie projektu sieci wodociagowej w Dachowej</t>
  </si>
  <si>
    <t>Wykonanie projektu sieci wodociagowej we Władysławowie</t>
  </si>
  <si>
    <t>Projekt przebudowy drogi gminnej Kąty-Bronisławy</t>
  </si>
  <si>
    <t>Projekt przebudowy drogi gminnej Sochaczew-Andrzejów Duranowski</t>
  </si>
  <si>
    <t>Przebudowa drogi gminnej Czerwonka Parcel - 500mb</t>
  </si>
  <si>
    <t>Przebudowa drogi gminnej w Bielicach - 200mb</t>
  </si>
  <si>
    <t>Przebudowa drogi gminnej w Kątach - 500mb</t>
  </si>
  <si>
    <t>Przebudowa drogi gminnej w Kuznocinie - 500mb</t>
  </si>
  <si>
    <t>Przebudowa drogi gminnej w Mokasie - 500mb</t>
  </si>
  <si>
    <t>Przebudowa drogi gminnej w Rozlazłowie I -700mb</t>
  </si>
  <si>
    <t>Przebudowa drogi gminnej w Rozlazłowie II -300mb</t>
  </si>
  <si>
    <t>Zakup 2 wiat przystankowych w Dachowej</t>
  </si>
  <si>
    <t>Zakup wiaty przystankowej w Nowych Mostkach</t>
  </si>
  <si>
    <t>Zakup komputerów dla Urzędu Gminy</t>
  </si>
  <si>
    <t>Zakup motopompy pływającej</t>
  </si>
  <si>
    <t>80110</t>
  </si>
  <si>
    <t>Docieplenie budynku Gimnazjum w Wymysłowie</t>
  </si>
  <si>
    <t>80114</t>
  </si>
  <si>
    <t>Ogółem Dział 801</t>
  </si>
  <si>
    <t>Oświetlenie uliczne w Altance</t>
  </si>
  <si>
    <t>Oświetlenie uliczne w Czerwonce Parcel-Czyste II etap</t>
  </si>
  <si>
    <t>Oświetlenie uliczne w Kożuszkach Parcel - III etap</t>
  </si>
  <si>
    <t>Oświetlenie uliczne Kuznocinie</t>
  </si>
  <si>
    <t>Oświetlenie uliczne w Żelazowej Woli - III etap</t>
  </si>
  <si>
    <t>Projekt budowy oświetlenia ulicznego w m.Kaźmierów-Ignacówka</t>
  </si>
  <si>
    <t>Wydatki budżetu gminy na zadania inwestycyjne na 2013 rok nieobjęte Wieloletnią Prognozą Finansową</t>
  </si>
  <si>
    <t>Upowszechnianie kultury fizycznej wśród dzieci i młodzieży w wieku szkolnym oraz osób dorosłych z terenu gminy, organizacja zajęć sportowych oraz masowych imprez sportowych</t>
  </si>
  <si>
    <t>Zakup kserokopiarki dla GZEAS</t>
  </si>
  <si>
    <t>0</t>
  </si>
  <si>
    <t>0,00</t>
  </si>
  <si>
    <t>Dotacje ogółem przed zmianą</t>
  </si>
  <si>
    <t>Zwiększenia (+)</t>
  </si>
  <si>
    <t>Zmniejszenia (-)</t>
  </si>
  <si>
    <t>Dotacje
ogółem po zmianie</t>
  </si>
  <si>
    <t xml:space="preserve">Wydatki
ogółem przed zmianą
</t>
  </si>
  <si>
    <t xml:space="preserve">Wydatki
ogółem po zmianie
</t>
  </si>
  <si>
    <t>Ogółem :</t>
  </si>
  <si>
    <t>zmieniającej Uchwałę Budżetową Gminy Sochaczew na rok 2013</t>
  </si>
  <si>
    <t>01095</t>
  </si>
  <si>
    <t/>
  </si>
  <si>
    <t>zmieniającej uchwałę Budżetową Gminy Sochaczew na rok 2013</t>
  </si>
  <si>
    <t>Źródło dochodów*</t>
  </si>
  <si>
    <t>Przed zmianą</t>
  </si>
  <si>
    <t>Zwiekszenia(+)</t>
  </si>
  <si>
    <t>Zmniejszenia(-)</t>
  </si>
  <si>
    <t>Planowane dochody na 2013 r</t>
  </si>
  <si>
    <t>Po zmianie</t>
  </si>
  <si>
    <t>dotacje</t>
  </si>
  <si>
    <t>środki europejskie i inne środki pochodzące ze źródeł zagranicznych, niepodlegające zwrotowi</t>
  </si>
  <si>
    <t>Dochody ogółem</t>
  </si>
  <si>
    <t>* nazwa źródła dochodów wg nazw paragrafów</t>
  </si>
  <si>
    <t>dlaczego Tak?</t>
  </si>
  <si>
    <t>par.2009</t>
  </si>
  <si>
    <t>par.2007</t>
  </si>
  <si>
    <t>Otrzymane spadki, zapisy i darowizny w postaci pieniężnej</t>
  </si>
  <si>
    <t>Kwota dotacji przed zmianą</t>
  </si>
  <si>
    <t>Kwota dotacji po zmianie</t>
  </si>
  <si>
    <t>ogółem rozdział 60016</t>
  </si>
  <si>
    <t>Obsługa komunikacyjna pasma zachodniego województwa mazowieckiego w korytarzu Warszawa Chrzanów - Stare Babice - Leszno - Kampinos - Sochaczew</t>
  </si>
  <si>
    <t>Zakup centrali telefonicznej dla Urzędu Gminy Sochaczew</t>
  </si>
  <si>
    <t>Zakup serwera z osprzętem dla Urzędu Gminy Sochaczew</t>
  </si>
  <si>
    <t>ogółem rozdział 80101</t>
  </si>
  <si>
    <t>Budowa ogólnodostępnego placu zabaw dla mieszkańców Gminy Sochaczew w miejscowości Kąty</t>
  </si>
  <si>
    <t>Budowa placu zabaw przy Sz.P. w Feliksowie</t>
  </si>
  <si>
    <t xml:space="preserve"> kwota zmiany +/-</t>
  </si>
  <si>
    <t xml:space="preserve">    ZMIANA DOCHODY BUDŻETU</t>
  </si>
  <si>
    <t>Rady Gminy Sochaczew z dnia 28 sierpnia 2013 r.</t>
  </si>
  <si>
    <t>- 103 036</t>
  </si>
  <si>
    <t>+ 4 000</t>
  </si>
  <si>
    <t>zmienia się źródło finansowania (minus 52.261środki własne; plus 52.261 środki wymienione
w art. 5 ust. 1 pkt 2 i 3 u.f.p.)</t>
  </si>
  <si>
    <t>- 6 900</t>
  </si>
  <si>
    <t>- 2 900</t>
  </si>
  <si>
    <t>Rady Gminy Sochaczew z dnia 28 sierpnia 2013r.</t>
  </si>
  <si>
    <t>+ 21 696,00</t>
  </si>
  <si>
    <t>Dotacje celowe w ramach programów finansowanych az udziałem środków europejskich oraz środków o których mowa w art..5 ust.1 pkt 3 ust. 3 pkt 5 i 6 ustawy, lub płatności w ramach budżetu środków europejskich</t>
  </si>
  <si>
    <t>+ 2 000,00</t>
  </si>
  <si>
    <t>Wpływy z różnych dochodów</t>
  </si>
  <si>
    <t>+ 3 045,00</t>
  </si>
  <si>
    <t>Wpływy z różnych opłat</t>
  </si>
  <si>
    <t>+ 50,00</t>
  </si>
  <si>
    <t>+ 5 095,00</t>
  </si>
  <si>
    <t>+ 63 934,00</t>
  </si>
  <si>
    <t>+ 5 897,00</t>
  </si>
  <si>
    <t>Dotacje celowe otrzymane z budżetu państwa na realizację własnych zadań bieżących gmin</t>
  </si>
  <si>
    <t>+ 58 037,00</t>
  </si>
  <si>
    <t>+ 18 497,08</t>
  </si>
  <si>
    <t>+ 109 222,08</t>
  </si>
  <si>
    <t>Załącznik nr 1 do Uchwały Nr XLII/189/2013</t>
  </si>
  <si>
    <t>Załącznik nr 3 do Uchwały Nr  XLII/189/2013</t>
  </si>
  <si>
    <t>Załącznik nr 4 do Uchwały Nr XLII/189/2013</t>
  </si>
  <si>
    <t>Załącznik nr 6 do Uchwały Nr XLII/189/2013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</si>
</sst>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#,##0;[Red]#,##0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0"/>
    </font>
    <font>
      <b/>
      <sz val="12"/>
      <name val="Arial CE"/>
      <family val="2"/>
    </font>
    <font>
      <sz val="8"/>
      <name val="Arial CE"/>
      <family val="2"/>
    </font>
    <font>
      <sz val="6"/>
      <name val="Arial CE"/>
      <family val="2"/>
    </font>
    <font>
      <sz val="9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57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Arial"/>
      <family val="2"/>
    </font>
    <font>
      <sz val="6"/>
      <name val="Arial"/>
      <family val="2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0" fillId="27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0" fillId="34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5" fillId="0" borderId="0" xfId="0" applyFont="1" applyAlignment="1">
      <alignment/>
    </xf>
    <xf numFmtId="49" fontId="1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0" fontId="0" fillId="0" borderId="0" xfId="52" applyFont="1" applyFill="1" applyAlignment="1">
      <alignment horizontal="left"/>
      <protection/>
    </xf>
    <xf numFmtId="0" fontId="3" fillId="0" borderId="0" xfId="53" applyFont="1">
      <alignment/>
      <protection/>
    </xf>
    <xf numFmtId="0" fontId="14" fillId="0" borderId="0" xfId="0" applyFont="1" applyBorder="1" applyAlignment="1">
      <alignment vertical="center"/>
    </xf>
    <xf numFmtId="0" fontId="17" fillId="33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" fontId="17" fillId="0" borderId="10" xfId="0" applyNumberFormat="1" applyFont="1" applyBorder="1" applyAlignment="1">
      <alignment vertical="center" wrapText="1"/>
    </xf>
    <xf numFmtId="49" fontId="17" fillId="0" borderId="10" xfId="0" applyNumberFormat="1" applyFont="1" applyBorder="1" applyAlignment="1">
      <alignment horizontal="right" vertical="center" wrapText="1"/>
    </xf>
    <xf numFmtId="4" fontId="17" fillId="0" borderId="10" xfId="0" applyNumberFormat="1" applyFont="1" applyBorder="1" applyAlignment="1">
      <alignment vertical="center"/>
    </xf>
    <xf numFmtId="49" fontId="17" fillId="0" borderId="10" xfId="0" applyNumberFormat="1" applyFont="1" applyBorder="1" applyAlignment="1">
      <alignment horizontal="right" vertical="center"/>
    </xf>
    <xf numFmtId="4" fontId="18" fillId="0" borderId="10" xfId="0" applyNumberFormat="1" applyFont="1" applyBorder="1" applyAlignment="1">
      <alignment vertical="center" wrapText="1"/>
    </xf>
    <xf numFmtId="49" fontId="18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17" fillId="33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4" fontId="5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4" fontId="18" fillId="34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49" fontId="1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Border="1" applyAlignment="1" quotePrefix="1">
      <alignment vertical="center"/>
    </xf>
    <xf numFmtId="4" fontId="17" fillId="33" borderId="10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right" vertical="center"/>
    </xf>
    <xf numFmtId="49" fontId="5" fillId="33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0" fontId="7" fillId="0" borderId="10" xfId="0" applyFont="1" applyBorder="1" applyAlignment="1">
      <alignment/>
    </xf>
    <xf numFmtId="0" fontId="20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52" applyFont="1" applyFill="1" applyBorder="1" applyAlignment="1">
      <alignment horizontal="left"/>
      <protection/>
    </xf>
    <xf numFmtId="0" fontId="3" fillId="0" borderId="0" xfId="53" applyFont="1" applyBorder="1">
      <alignment/>
      <protection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20" fillId="34" borderId="10" xfId="0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 wrapText="1"/>
    </xf>
    <xf numFmtId="49" fontId="1" fillId="33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7" fillId="0" borderId="12" xfId="0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33" borderId="10" xfId="0" applyNumberFormat="1" applyFont="1" applyFill="1" applyBorder="1" applyAlignment="1">
      <alignment horizontal="right" vertical="center"/>
    </xf>
    <xf numFmtId="3" fontId="5" fillId="33" borderId="10" xfId="0" applyNumberFormat="1" applyFont="1" applyFill="1" applyBorder="1" applyAlignment="1">
      <alignment horizontal="right" vertical="center"/>
    </xf>
    <xf numFmtId="0" fontId="21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7" fillId="0" borderId="11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3" fontId="7" fillId="35" borderId="10" xfId="0" applyNumberFormat="1" applyFont="1" applyFill="1" applyBorder="1" applyAlignment="1">
      <alignment horizontal="right" vertical="center"/>
    </xf>
    <xf numFmtId="0" fontId="7" fillId="35" borderId="10" xfId="0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9" fontId="17" fillId="33" borderId="10" xfId="0" applyNumberFormat="1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załącznik 11 (2)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39"/>
  <sheetViews>
    <sheetView tabSelected="1" zoomScaleSheetLayoutView="100" zoomScalePageLayoutView="0" workbookViewId="0" topLeftCell="A1">
      <selection activeCell="F2" sqref="F2"/>
    </sheetView>
  </sheetViews>
  <sheetFormatPr defaultColWidth="9.140625" defaultRowHeight="12.75"/>
  <cols>
    <col min="1" max="1" width="3.421875" style="0" customWidth="1"/>
    <col min="2" max="2" width="16.8515625" style="0" customWidth="1"/>
    <col min="3" max="3" width="10.57421875" style="0" customWidth="1"/>
    <col min="4" max="4" width="10.00390625" style="0" customWidth="1"/>
    <col min="5" max="5" width="9.8515625" style="0" customWidth="1"/>
    <col min="6" max="6" width="11.7109375" style="0" customWidth="1"/>
    <col min="7" max="7" width="13.28125" style="0" customWidth="1"/>
    <col min="8" max="8" width="11.8515625" style="0" customWidth="1"/>
    <col min="9" max="9" width="9.8515625" style="0" customWidth="1"/>
    <col min="10" max="11" width="11.28125" style="0" customWidth="1"/>
    <col min="12" max="12" width="9.421875" style="0" customWidth="1"/>
  </cols>
  <sheetData>
    <row r="1" ht="12.75">
      <c r="F1" t="s">
        <v>198</v>
      </c>
    </row>
    <row r="2" ht="12.75">
      <c r="F2" t="s">
        <v>183</v>
      </c>
    </row>
    <row r="3" ht="12.75">
      <c r="F3" t="s">
        <v>151</v>
      </c>
    </row>
    <row r="4" ht="8.25" customHeight="1"/>
    <row r="5" ht="9" customHeight="1"/>
    <row r="6" spans="6:8" ht="12.75">
      <c r="F6" s="1" t="s">
        <v>176</v>
      </c>
      <c r="G6" s="1"/>
      <c r="H6" s="1"/>
    </row>
    <row r="7" spans="1:13" ht="15.75" customHeight="1">
      <c r="A7" s="156" t="s">
        <v>0</v>
      </c>
      <c r="B7" s="156" t="s">
        <v>152</v>
      </c>
      <c r="C7" s="156" t="s">
        <v>153</v>
      </c>
      <c r="D7" s="156" t="s">
        <v>154</v>
      </c>
      <c r="E7" s="156" t="s">
        <v>155</v>
      </c>
      <c r="F7" s="159" t="s">
        <v>156</v>
      </c>
      <c r="G7" s="160"/>
      <c r="H7" s="160"/>
      <c r="I7" s="160"/>
      <c r="J7" s="160"/>
      <c r="K7" s="160"/>
      <c r="L7" s="161"/>
      <c r="M7" s="76"/>
    </row>
    <row r="8" spans="1:13" ht="13.5" customHeight="1">
      <c r="A8" s="157"/>
      <c r="B8" s="157"/>
      <c r="C8" s="157"/>
      <c r="D8" s="162"/>
      <c r="E8" s="157"/>
      <c r="F8" s="156" t="s">
        <v>157</v>
      </c>
      <c r="G8" s="159" t="s">
        <v>38</v>
      </c>
      <c r="H8" s="160"/>
      <c r="I8" s="160"/>
      <c r="J8" s="160"/>
      <c r="K8" s="160"/>
      <c r="L8" s="161"/>
      <c r="M8" s="76"/>
    </row>
    <row r="9" spans="1:13" ht="12" customHeight="1">
      <c r="A9" s="157"/>
      <c r="B9" s="157"/>
      <c r="C9" s="157"/>
      <c r="D9" s="162"/>
      <c r="E9" s="157"/>
      <c r="F9" s="157"/>
      <c r="G9" s="156" t="s">
        <v>2</v>
      </c>
      <c r="H9" s="159" t="s">
        <v>5</v>
      </c>
      <c r="I9" s="161"/>
      <c r="J9" s="156" t="s">
        <v>4</v>
      </c>
      <c r="K9" s="159" t="s">
        <v>5</v>
      </c>
      <c r="L9" s="161"/>
      <c r="M9" s="76"/>
    </row>
    <row r="10" spans="1:13" ht="145.5" customHeight="1">
      <c r="A10" s="158"/>
      <c r="B10" s="158"/>
      <c r="C10" s="158"/>
      <c r="D10" s="163"/>
      <c r="E10" s="158"/>
      <c r="F10" s="158"/>
      <c r="G10" s="158"/>
      <c r="H10" s="4" t="s">
        <v>158</v>
      </c>
      <c r="I10" s="4" t="s">
        <v>159</v>
      </c>
      <c r="J10" s="158"/>
      <c r="K10" s="4" t="s">
        <v>158</v>
      </c>
      <c r="L10" s="4" t="s">
        <v>159</v>
      </c>
      <c r="M10" s="76"/>
    </row>
    <row r="11" spans="1:12" ht="12" customHeight="1">
      <c r="A11" s="86">
        <v>1</v>
      </c>
      <c r="B11" s="87">
        <v>2</v>
      </c>
      <c r="C11" s="86">
        <v>3</v>
      </c>
      <c r="D11" s="86">
        <v>4</v>
      </c>
      <c r="E11" s="86">
        <v>5</v>
      </c>
      <c r="F11" s="86">
        <v>6</v>
      </c>
      <c r="G11" s="86">
        <v>7</v>
      </c>
      <c r="H11" s="86">
        <v>8</v>
      </c>
      <c r="I11" s="86">
        <v>9</v>
      </c>
      <c r="J11" s="86">
        <v>10</v>
      </c>
      <c r="K11" s="86">
        <v>11</v>
      </c>
      <c r="L11" s="86">
        <v>12</v>
      </c>
    </row>
    <row r="12" spans="1:12" s="19" customFormat="1" ht="34.5" customHeight="1">
      <c r="A12" s="77" t="s">
        <v>40</v>
      </c>
      <c r="B12" s="78"/>
      <c r="C12" s="79">
        <v>70862</v>
      </c>
      <c r="D12" s="80" t="s">
        <v>184</v>
      </c>
      <c r="E12" s="80" t="s">
        <v>140</v>
      </c>
      <c r="F12" s="79">
        <v>92558</v>
      </c>
      <c r="G12" s="79">
        <v>92558</v>
      </c>
      <c r="H12" s="79">
        <v>69362</v>
      </c>
      <c r="I12" s="79">
        <v>21696</v>
      </c>
      <c r="J12" s="79">
        <v>0</v>
      </c>
      <c r="K12" s="79">
        <v>0</v>
      </c>
      <c r="L12" s="79">
        <v>0</v>
      </c>
    </row>
    <row r="13" spans="1:12" s="19" customFormat="1" ht="149.25" customHeight="1">
      <c r="A13" s="81"/>
      <c r="B13" s="55" t="s">
        <v>185</v>
      </c>
      <c r="C13" s="82">
        <v>0</v>
      </c>
      <c r="D13" s="83" t="s">
        <v>184</v>
      </c>
      <c r="E13" s="83" t="s">
        <v>140</v>
      </c>
      <c r="F13" s="82">
        <v>21696</v>
      </c>
      <c r="G13" s="83" t="s">
        <v>184</v>
      </c>
      <c r="H13" s="83" t="s">
        <v>140</v>
      </c>
      <c r="I13" s="83" t="s">
        <v>184</v>
      </c>
      <c r="J13" s="83" t="s">
        <v>140</v>
      </c>
      <c r="K13" s="83" t="s">
        <v>140</v>
      </c>
      <c r="L13" s="83" t="s">
        <v>140</v>
      </c>
    </row>
    <row r="14" spans="1:12" s="19" customFormat="1" ht="38.25" customHeight="1">
      <c r="A14" s="77" t="s">
        <v>45</v>
      </c>
      <c r="B14" s="78"/>
      <c r="C14" s="79">
        <v>651070</v>
      </c>
      <c r="D14" s="80" t="s">
        <v>191</v>
      </c>
      <c r="E14" s="80" t="s">
        <v>140</v>
      </c>
      <c r="F14" s="79">
        <v>656165</v>
      </c>
      <c r="G14" s="79">
        <v>256165</v>
      </c>
      <c r="H14" s="79">
        <v>0</v>
      </c>
      <c r="I14" s="79">
        <v>0</v>
      </c>
      <c r="J14" s="79">
        <v>400000</v>
      </c>
      <c r="K14" s="79">
        <v>0</v>
      </c>
      <c r="L14" s="79">
        <v>0</v>
      </c>
    </row>
    <row r="15" spans="1:12" s="19" customFormat="1" ht="42" customHeight="1">
      <c r="A15" s="81"/>
      <c r="B15" s="55" t="s">
        <v>189</v>
      </c>
      <c r="C15" s="82">
        <v>0</v>
      </c>
      <c r="D15" s="83" t="s">
        <v>190</v>
      </c>
      <c r="E15" s="83" t="s">
        <v>140</v>
      </c>
      <c r="F15" s="82">
        <v>50</v>
      </c>
      <c r="G15" s="83" t="s">
        <v>190</v>
      </c>
      <c r="H15" s="83" t="s">
        <v>140</v>
      </c>
      <c r="I15" s="83" t="s">
        <v>140</v>
      </c>
      <c r="J15" s="83" t="s">
        <v>140</v>
      </c>
      <c r="K15" s="83" t="s">
        <v>140</v>
      </c>
      <c r="L15" s="83" t="s">
        <v>140</v>
      </c>
    </row>
    <row r="16" spans="1:12" s="19" customFormat="1" ht="51" customHeight="1">
      <c r="A16" s="81"/>
      <c r="B16" s="55" t="s">
        <v>165</v>
      </c>
      <c r="C16" s="82">
        <v>6000</v>
      </c>
      <c r="D16" s="83" t="s">
        <v>186</v>
      </c>
      <c r="E16" s="83" t="s">
        <v>140</v>
      </c>
      <c r="F16" s="82">
        <v>8000</v>
      </c>
      <c r="G16" s="83" t="s">
        <v>186</v>
      </c>
      <c r="H16" s="83" t="s">
        <v>140</v>
      </c>
      <c r="I16" s="83" t="s">
        <v>140</v>
      </c>
      <c r="J16" s="83" t="s">
        <v>140</v>
      </c>
      <c r="K16" s="83" t="s">
        <v>140</v>
      </c>
      <c r="L16" s="83" t="s">
        <v>140</v>
      </c>
    </row>
    <row r="17" spans="1:12" s="19" customFormat="1" ht="42" customHeight="1">
      <c r="A17" s="81"/>
      <c r="B17" s="55" t="s">
        <v>187</v>
      </c>
      <c r="C17" s="82">
        <v>1600</v>
      </c>
      <c r="D17" s="83" t="s">
        <v>188</v>
      </c>
      <c r="E17" s="83" t="s">
        <v>140</v>
      </c>
      <c r="F17" s="82">
        <v>4645</v>
      </c>
      <c r="G17" s="83" t="s">
        <v>188</v>
      </c>
      <c r="H17" s="83" t="s">
        <v>140</v>
      </c>
      <c r="I17" s="83" t="s">
        <v>140</v>
      </c>
      <c r="J17" s="83" t="s">
        <v>140</v>
      </c>
      <c r="K17" s="83" t="s">
        <v>140</v>
      </c>
      <c r="L17" s="83" t="s">
        <v>140</v>
      </c>
    </row>
    <row r="18" spans="1:12" s="19" customFormat="1" ht="51.75" customHeight="1">
      <c r="A18" s="77" t="s">
        <v>42</v>
      </c>
      <c r="B18" s="78"/>
      <c r="C18" s="79">
        <v>2536516</v>
      </c>
      <c r="D18" s="80" t="s">
        <v>192</v>
      </c>
      <c r="E18" s="80" t="s">
        <v>140</v>
      </c>
      <c r="F18" s="79">
        <v>2600450</v>
      </c>
      <c r="G18" s="79">
        <v>2600450</v>
      </c>
      <c r="H18" s="79">
        <v>2576400</v>
      </c>
      <c r="I18" s="79">
        <v>0</v>
      </c>
      <c r="J18" s="79">
        <v>0</v>
      </c>
      <c r="K18" s="79">
        <v>0</v>
      </c>
      <c r="L18" s="79">
        <v>0</v>
      </c>
    </row>
    <row r="19" spans="1:12" s="19" customFormat="1" ht="105" customHeight="1">
      <c r="A19" s="81"/>
      <c r="B19" s="55" t="s">
        <v>41</v>
      </c>
      <c r="C19" s="82">
        <v>2341066</v>
      </c>
      <c r="D19" s="83" t="s">
        <v>193</v>
      </c>
      <c r="E19" s="83" t="s">
        <v>140</v>
      </c>
      <c r="F19" s="82">
        <v>2346963</v>
      </c>
      <c r="G19" s="83" t="s">
        <v>193</v>
      </c>
      <c r="H19" s="83" t="s">
        <v>193</v>
      </c>
      <c r="I19" s="82">
        <v>0</v>
      </c>
      <c r="J19" s="83" t="s">
        <v>140</v>
      </c>
      <c r="K19" s="82">
        <v>0</v>
      </c>
      <c r="L19" s="82">
        <v>0</v>
      </c>
    </row>
    <row r="20" spans="1:12" s="19" customFormat="1" ht="96" customHeight="1">
      <c r="A20" s="81"/>
      <c r="B20" s="55" t="s">
        <v>194</v>
      </c>
      <c r="C20" s="82">
        <v>171400</v>
      </c>
      <c r="D20" s="83" t="s">
        <v>195</v>
      </c>
      <c r="E20" s="83" t="s">
        <v>140</v>
      </c>
      <c r="F20" s="82">
        <v>229437</v>
      </c>
      <c r="G20" s="83" t="s">
        <v>195</v>
      </c>
      <c r="H20" s="83" t="s">
        <v>195</v>
      </c>
      <c r="I20" s="82">
        <v>0</v>
      </c>
      <c r="J20" s="83" t="s">
        <v>140</v>
      </c>
      <c r="K20" s="82">
        <v>0</v>
      </c>
      <c r="L20" s="82">
        <v>0</v>
      </c>
    </row>
    <row r="21" spans="1:12" s="17" customFormat="1" ht="46.5" customHeight="1">
      <c r="A21" s="77" t="s">
        <v>49</v>
      </c>
      <c r="B21" s="78"/>
      <c r="C21" s="79">
        <v>23260</v>
      </c>
      <c r="D21" s="80" t="s">
        <v>196</v>
      </c>
      <c r="E21" s="80" t="s">
        <v>140</v>
      </c>
      <c r="F21" s="79">
        <v>41757.08</v>
      </c>
      <c r="G21" s="79">
        <v>41757.08</v>
      </c>
      <c r="H21" s="79">
        <v>3489</v>
      </c>
      <c r="I21" s="79">
        <v>38268.08</v>
      </c>
      <c r="J21" s="79">
        <v>0</v>
      </c>
      <c r="K21" s="79">
        <v>0</v>
      </c>
      <c r="L21" s="79">
        <v>0</v>
      </c>
    </row>
    <row r="22" spans="1:12" s="19" customFormat="1" ht="131.25" customHeight="1">
      <c r="A22" s="81"/>
      <c r="B22" s="55" t="s">
        <v>185</v>
      </c>
      <c r="C22" s="82">
        <v>23260</v>
      </c>
      <c r="D22" s="83" t="s">
        <v>196</v>
      </c>
      <c r="E22" s="83" t="s">
        <v>140</v>
      </c>
      <c r="F22" s="82">
        <v>41757.08</v>
      </c>
      <c r="G22" s="83" t="s">
        <v>196</v>
      </c>
      <c r="H22" s="83" t="s">
        <v>140</v>
      </c>
      <c r="I22" s="83" t="s">
        <v>196</v>
      </c>
      <c r="J22" s="83" t="s">
        <v>140</v>
      </c>
      <c r="K22" s="82">
        <v>0</v>
      </c>
      <c r="L22" s="82">
        <v>0</v>
      </c>
    </row>
    <row r="23" spans="1:12" s="84" customFormat="1" ht="19.5" customHeight="1">
      <c r="A23" s="164" t="s">
        <v>160</v>
      </c>
      <c r="B23" s="165"/>
      <c r="C23" s="79">
        <v>29358314.58</v>
      </c>
      <c r="D23" s="80" t="s">
        <v>197</v>
      </c>
      <c r="E23" s="80" t="s">
        <v>140</v>
      </c>
      <c r="F23" s="79">
        <v>29467536.66</v>
      </c>
      <c r="G23" s="79">
        <v>29067536.66</v>
      </c>
      <c r="H23" s="79">
        <v>2746107.97</v>
      </c>
      <c r="I23" s="79">
        <v>156631.69</v>
      </c>
      <c r="J23" s="79">
        <v>400000</v>
      </c>
      <c r="K23" s="79">
        <v>0</v>
      </c>
      <c r="L23" s="79">
        <v>0</v>
      </c>
    </row>
    <row r="24" spans="1:12" ht="12" customHeight="1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</row>
    <row r="25" ht="12.75">
      <c r="A25" t="s">
        <v>161</v>
      </c>
    </row>
    <row r="27" spans="8:9" ht="12.75">
      <c r="H27" s="36"/>
      <c r="I27" s="36"/>
    </row>
    <row r="36" ht="107.25" customHeight="1"/>
    <row r="38" ht="12.75">
      <c r="H38" t="s">
        <v>162</v>
      </c>
    </row>
    <row r="39" spans="8:9" ht="12.75">
      <c r="H39" s="36" t="s">
        <v>163</v>
      </c>
      <c r="I39" s="36" t="s">
        <v>164</v>
      </c>
    </row>
  </sheetData>
  <sheetProtection password="A3EB" sheet="1" objects="1" scenarios="1"/>
  <mergeCells count="13">
    <mergeCell ref="B7:B10"/>
    <mergeCell ref="C7:C10"/>
    <mergeCell ref="D7:D10"/>
    <mergeCell ref="A23:B23"/>
    <mergeCell ref="A7:A10"/>
    <mergeCell ref="E7:E10"/>
    <mergeCell ref="F7:L7"/>
    <mergeCell ref="F8:F10"/>
    <mergeCell ref="G8:L8"/>
    <mergeCell ref="G9:G10"/>
    <mergeCell ref="H9:I9"/>
    <mergeCell ref="J9:J10"/>
    <mergeCell ref="K9:L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M24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4.421875" style="5" customWidth="1"/>
    <col min="2" max="2" width="6.28125" style="5" customWidth="1"/>
    <col min="3" max="3" width="23.28125" style="5" customWidth="1"/>
    <col min="4" max="4" width="9.8515625" style="5" customWidth="1"/>
    <col min="5" max="5" width="9.28125" style="5" customWidth="1"/>
    <col min="6" max="6" width="9.57421875" style="5" customWidth="1"/>
    <col min="7" max="7" width="10.00390625" style="5" customWidth="1"/>
    <col min="8" max="8" width="9.8515625" style="5" customWidth="1"/>
    <col min="9" max="9" width="9.140625" style="5" customWidth="1"/>
    <col min="10" max="10" width="9.57421875" style="5" customWidth="1"/>
    <col min="11" max="11" width="10.7109375" style="5" customWidth="1"/>
    <col min="12" max="12" width="10.140625" style="5" customWidth="1"/>
    <col min="13" max="13" width="8.00390625" style="5" customWidth="1"/>
    <col min="14" max="14" width="13.57421875" style="5" hidden="1" customWidth="1"/>
    <col min="15" max="24" width="9.140625" style="5" hidden="1" customWidth="1"/>
    <col min="25" max="25" width="0.9921875" style="5" hidden="1" customWidth="1"/>
    <col min="26" max="16384" width="9.140625" style="5" customWidth="1"/>
  </cols>
  <sheetData>
    <row r="1" spans="1:13" ht="12.75">
      <c r="A1" s="2"/>
      <c r="B1" s="2"/>
      <c r="C1" s="2"/>
      <c r="D1" s="2"/>
      <c r="E1" s="2"/>
      <c r="F1" s="2"/>
      <c r="G1" s="40" t="s">
        <v>199</v>
      </c>
      <c r="H1" s="2"/>
      <c r="I1" s="2"/>
      <c r="J1" s="2"/>
      <c r="K1"/>
      <c r="L1"/>
      <c r="M1"/>
    </row>
    <row r="2" spans="1:13" ht="12.75">
      <c r="A2" s="2"/>
      <c r="B2" s="2"/>
      <c r="C2" s="2"/>
      <c r="D2" s="2"/>
      <c r="E2" s="2"/>
      <c r="F2" s="2"/>
      <c r="G2" s="41" t="s">
        <v>177</v>
      </c>
      <c r="H2" s="2"/>
      <c r="I2" s="2"/>
      <c r="J2" s="2"/>
      <c r="K2"/>
      <c r="L2"/>
      <c r="M2"/>
    </row>
    <row r="3" spans="1:13" ht="12.75">
      <c r="A3" s="2"/>
      <c r="B3" s="2"/>
      <c r="C3" s="42"/>
      <c r="D3" s="2"/>
      <c r="E3" s="2"/>
      <c r="F3" s="2"/>
      <c r="G3" s="40" t="s">
        <v>148</v>
      </c>
      <c r="H3" s="2"/>
      <c r="I3" s="2"/>
      <c r="J3" s="2"/>
      <c r="K3"/>
      <c r="L3"/>
      <c r="M3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/>
    </row>
    <row r="5" spans="1:13" ht="34.5" customHeight="1">
      <c r="A5" s="172" t="s">
        <v>20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</row>
    <row r="6" spans="1:13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9"/>
    </row>
    <row r="7" spans="1:13" ht="18" customHeight="1">
      <c r="A7" s="173" t="s">
        <v>0</v>
      </c>
      <c r="B7" s="173" t="s">
        <v>3</v>
      </c>
      <c r="C7" s="173" t="s">
        <v>17</v>
      </c>
      <c r="D7" s="168" t="s">
        <v>141</v>
      </c>
      <c r="E7" s="168" t="s">
        <v>142</v>
      </c>
      <c r="F7" s="166" t="s">
        <v>143</v>
      </c>
      <c r="G7" s="168" t="s">
        <v>144</v>
      </c>
      <c r="H7" s="168" t="s">
        <v>145</v>
      </c>
      <c r="I7" s="168" t="s">
        <v>142</v>
      </c>
      <c r="J7" s="166" t="s">
        <v>143</v>
      </c>
      <c r="K7" s="168" t="s">
        <v>146</v>
      </c>
      <c r="L7" s="168" t="s">
        <v>16</v>
      </c>
      <c r="M7" s="168"/>
    </row>
    <row r="8" spans="1:13" ht="60.75" customHeight="1">
      <c r="A8" s="173"/>
      <c r="B8" s="173"/>
      <c r="C8" s="173"/>
      <c r="D8" s="168"/>
      <c r="E8" s="174"/>
      <c r="F8" s="167"/>
      <c r="G8" s="173"/>
      <c r="H8" s="168"/>
      <c r="I8" s="174"/>
      <c r="J8" s="167"/>
      <c r="K8" s="168"/>
      <c r="L8" s="43" t="s">
        <v>18</v>
      </c>
      <c r="M8" s="43" t="s">
        <v>19</v>
      </c>
    </row>
    <row r="9" spans="1:13" ht="16.5" customHeight="1">
      <c r="A9" s="44" t="s">
        <v>8</v>
      </c>
      <c r="B9" s="44" t="s">
        <v>9</v>
      </c>
      <c r="C9" s="44" t="s">
        <v>10</v>
      </c>
      <c r="D9" s="63" t="s">
        <v>11</v>
      </c>
      <c r="E9" s="44" t="s">
        <v>12</v>
      </c>
      <c r="F9" s="44" t="s">
        <v>13</v>
      </c>
      <c r="G9" s="44" t="s">
        <v>14</v>
      </c>
      <c r="H9" s="44" t="s">
        <v>15</v>
      </c>
      <c r="I9" s="44" t="s">
        <v>54</v>
      </c>
      <c r="J9" s="44" t="s">
        <v>55</v>
      </c>
      <c r="K9" s="44" t="s">
        <v>56</v>
      </c>
      <c r="L9" s="44" t="s">
        <v>57</v>
      </c>
      <c r="M9" s="44" t="s">
        <v>58</v>
      </c>
    </row>
    <row r="10" spans="1:13" s="57" customFormat="1" ht="81.75" customHeight="1">
      <c r="A10" s="68" t="s">
        <v>39</v>
      </c>
      <c r="B10" s="68" t="s">
        <v>149</v>
      </c>
      <c r="C10" s="45" t="s">
        <v>41</v>
      </c>
      <c r="D10" s="60">
        <v>83814.27</v>
      </c>
      <c r="E10" s="47" t="s">
        <v>140</v>
      </c>
      <c r="F10" s="47" t="s">
        <v>140</v>
      </c>
      <c r="G10" s="60">
        <v>83814.27</v>
      </c>
      <c r="H10" s="48"/>
      <c r="I10" s="66"/>
      <c r="J10" s="49"/>
      <c r="K10" s="48"/>
      <c r="L10" s="48"/>
      <c r="M10" s="48"/>
    </row>
    <row r="11" spans="1:13" s="59" customFormat="1" ht="36" customHeight="1">
      <c r="A11" s="69" t="s">
        <v>78</v>
      </c>
      <c r="B11" s="69" t="s">
        <v>149</v>
      </c>
      <c r="C11" s="70" t="s">
        <v>47</v>
      </c>
      <c r="D11" s="65"/>
      <c r="E11" s="51"/>
      <c r="F11" s="51"/>
      <c r="G11" s="65"/>
      <c r="H11" s="52">
        <v>83814.27</v>
      </c>
      <c r="I11" s="71" t="s">
        <v>140</v>
      </c>
      <c r="J11" s="71" t="s">
        <v>140</v>
      </c>
      <c r="K11" s="52">
        <v>83814.27</v>
      </c>
      <c r="L11" s="52">
        <v>83814.27</v>
      </c>
      <c r="M11" s="52">
        <v>0</v>
      </c>
    </row>
    <row r="12" spans="1:13" s="57" customFormat="1" ht="72.75" customHeight="1">
      <c r="A12" s="53">
        <v>750</v>
      </c>
      <c r="B12" s="53">
        <v>75011</v>
      </c>
      <c r="C12" s="45" t="s">
        <v>41</v>
      </c>
      <c r="D12" s="60">
        <v>69362</v>
      </c>
      <c r="E12" s="47" t="s">
        <v>140</v>
      </c>
      <c r="F12" s="47" t="s">
        <v>140</v>
      </c>
      <c r="G12" s="60">
        <v>69362</v>
      </c>
      <c r="H12" s="48"/>
      <c r="I12" s="66"/>
      <c r="J12" s="49"/>
      <c r="K12" s="48"/>
      <c r="L12" s="48"/>
      <c r="M12" s="48"/>
    </row>
    <row r="13" spans="1:13" s="59" customFormat="1" ht="25.5" customHeight="1">
      <c r="A13" s="53" t="s">
        <v>78</v>
      </c>
      <c r="B13" s="58">
        <v>75011</v>
      </c>
      <c r="C13" s="55" t="s">
        <v>53</v>
      </c>
      <c r="D13" s="64"/>
      <c r="E13" s="51"/>
      <c r="F13" s="51"/>
      <c r="G13" s="50"/>
      <c r="H13" s="65">
        <v>69362</v>
      </c>
      <c r="I13" s="51" t="s">
        <v>140</v>
      </c>
      <c r="J13" s="51" t="s">
        <v>140</v>
      </c>
      <c r="K13" s="65">
        <v>69362</v>
      </c>
      <c r="L13" s="65">
        <v>69362</v>
      </c>
      <c r="M13" s="52">
        <v>0</v>
      </c>
    </row>
    <row r="14" spans="1:13" s="57" customFormat="1" ht="72.75" customHeight="1">
      <c r="A14" s="53">
        <v>751</v>
      </c>
      <c r="B14" s="53">
        <v>75101</v>
      </c>
      <c r="C14" s="45" t="s">
        <v>41</v>
      </c>
      <c r="D14" s="60">
        <v>1619</v>
      </c>
      <c r="E14" s="47" t="s">
        <v>140</v>
      </c>
      <c r="F14" s="47" t="s">
        <v>140</v>
      </c>
      <c r="G14" s="60">
        <v>1619</v>
      </c>
      <c r="H14" s="60"/>
      <c r="I14" s="47"/>
      <c r="J14" s="47"/>
      <c r="K14" s="48"/>
      <c r="L14" s="48"/>
      <c r="M14" s="48"/>
    </row>
    <row r="15" spans="1:13" s="59" customFormat="1" ht="37.5" customHeight="1">
      <c r="A15" s="67" t="s">
        <v>78</v>
      </c>
      <c r="B15" s="58">
        <v>75101</v>
      </c>
      <c r="C15" s="55" t="s">
        <v>96</v>
      </c>
      <c r="D15" s="65"/>
      <c r="E15" s="51"/>
      <c r="F15" s="51"/>
      <c r="G15" s="50"/>
      <c r="H15" s="65">
        <v>1619</v>
      </c>
      <c r="I15" s="51" t="s">
        <v>140</v>
      </c>
      <c r="J15" s="51" t="s">
        <v>140</v>
      </c>
      <c r="K15" s="65">
        <v>1619</v>
      </c>
      <c r="L15" s="65">
        <v>1619</v>
      </c>
      <c r="M15" s="52">
        <v>0</v>
      </c>
    </row>
    <row r="16" spans="1:13" s="57" customFormat="1" ht="71.25" customHeight="1">
      <c r="A16" s="53">
        <v>852</v>
      </c>
      <c r="B16" s="53">
        <v>85212</v>
      </c>
      <c r="C16" s="45" t="s">
        <v>41</v>
      </c>
      <c r="D16" s="46">
        <v>2239000</v>
      </c>
      <c r="E16" s="47" t="s">
        <v>140</v>
      </c>
      <c r="F16" s="47" t="s">
        <v>140</v>
      </c>
      <c r="G16" s="46">
        <v>2239000</v>
      </c>
      <c r="H16" s="60"/>
      <c r="I16" s="47"/>
      <c r="J16" s="47"/>
      <c r="K16" s="48"/>
      <c r="L16" s="48"/>
      <c r="M16" s="48"/>
    </row>
    <row r="17" spans="1:13" s="59" customFormat="1" ht="55.5" customHeight="1">
      <c r="A17" s="67" t="s">
        <v>78</v>
      </c>
      <c r="B17" s="58">
        <v>85212</v>
      </c>
      <c r="C17" s="54" t="s">
        <v>97</v>
      </c>
      <c r="D17" s="65"/>
      <c r="E17" s="51"/>
      <c r="F17" s="51"/>
      <c r="G17" s="50"/>
      <c r="H17" s="50">
        <v>2239000</v>
      </c>
      <c r="I17" s="51" t="s">
        <v>140</v>
      </c>
      <c r="J17" s="51" t="s">
        <v>140</v>
      </c>
      <c r="K17" s="50">
        <v>2239000</v>
      </c>
      <c r="L17" s="50">
        <v>2239000</v>
      </c>
      <c r="M17" s="52">
        <v>0</v>
      </c>
    </row>
    <row r="18" spans="1:13" s="57" customFormat="1" ht="75.75" customHeight="1">
      <c r="A18" s="53" t="s">
        <v>78</v>
      </c>
      <c r="B18" s="53">
        <v>85213</v>
      </c>
      <c r="C18" s="45" t="s">
        <v>41</v>
      </c>
      <c r="D18" s="46">
        <v>6400</v>
      </c>
      <c r="E18" s="47" t="s">
        <v>193</v>
      </c>
      <c r="F18" s="47" t="s">
        <v>140</v>
      </c>
      <c r="G18" s="46">
        <v>12297</v>
      </c>
      <c r="H18" s="60"/>
      <c r="I18" s="47"/>
      <c r="J18" s="47"/>
      <c r="K18" s="48"/>
      <c r="L18" s="48"/>
      <c r="M18" s="48"/>
    </row>
    <row r="19" spans="1:13" s="59" customFormat="1" ht="90" customHeight="1">
      <c r="A19" s="53" t="s">
        <v>78</v>
      </c>
      <c r="B19" s="58">
        <v>85213</v>
      </c>
      <c r="C19" s="61" t="s">
        <v>98</v>
      </c>
      <c r="D19" s="60"/>
      <c r="E19" s="51"/>
      <c r="F19" s="51"/>
      <c r="G19" s="50"/>
      <c r="H19" s="50">
        <v>6400</v>
      </c>
      <c r="I19" s="51" t="s">
        <v>193</v>
      </c>
      <c r="J19" s="51" t="s">
        <v>140</v>
      </c>
      <c r="K19" s="50">
        <v>12297</v>
      </c>
      <c r="L19" s="50">
        <v>12297</v>
      </c>
      <c r="M19" s="52">
        <v>0</v>
      </c>
    </row>
    <row r="20" spans="1:13" s="57" customFormat="1" ht="74.25" customHeight="1">
      <c r="A20" s="53" t="s">
        <v>78</v>
      </c>
      <c r="B20" s="53">
        <v>85228</v>
      </c>
      <c r="C20" s="45" t="s">
        <v>41</v>
      </c>
      <c r="D20" s="60">
        <v>62500</v>
      </c>
      <c r="E20" s="47" t="s">
        <v>140</v>
      </c>
      <c r="F20" s="47" t="s">
        <v>140</v>
      </c>
      <c r="G20" s="60">
        <v>62500</v>
      </c>
      <c r="H20" s="21"/>
      <c r="I20" s="66"/>
      <c r="J20" s="49"/>
      <c r="K20" s="48"/>
      <c r="L20" s="48"/>
      <c r="M20" s="48"/>
    </row>
    <row r="21" spans="1:13" s="62" customFormat="1" ht="36.75" customHeight="1">
      <c r="A21" s="67" t="s">
        <v>78</v>
      </c>
      <c r="B21" s="58">
        <v>85228</v>
      </c>
      <c r="C21" s="61" t="s">
        <v>46</v>
      </c>
      <c r="D21" s="65"/>
      <c r="E21" s="51"/>
      <c r="F21" s="51"/>
      <c r="G21" s="52"/>
      <c r="H21" s="65">
        <v>62500</v>
      </c>
      <c r="I21" s="51" t="s">
        <v>140</v>
      </c>
      <c r="J21" s="51" t="s">
        <v>140</v>
      </c>
      <c r="K21" s="65">
        <v>62500</v>
      </c>
      <c r="L21" s="65">
        <v>62500</v>
      </c>
      <c r="M21" s="52">
        <v>0</v>
      </c>
    </row>
    <row r="22" spans="1:13" s="73" customFormat="1" ht="79.5" customHeight="1">
      <c r="A22" s="53" t="s">
        <v>78</v>
      </c>
      <c r="B22" s="72">
        <v>85295</v>
      </c>
      <c r="C22" s="45" t="s">
        <v>41</v>
      </c>
      <c r="D22" s="48">
        <v>33166</v>
      </c>
      <c r="E22" s="47" t="s">
        <v>140</v>
      </c>
      <c r="F22" s="47" t="s">
        <v>140</v>
      </c>
      <c r="G22" s="48">
        <v>33166</v>
      </c>
      <c r="H22" s="60"/>
      <c r="I22" s="47"/>
      <c r="J22" s="47"/>
      <c r="K22" s="60"/>
      <c r="L22" s="74" t="s">
        <v>150</v>
      </c>
      <c r="M22" s="48"/>
    </row>
    <row r="23" spans="1:13" s="62" customFormat="1" ht="36.75" customHeight="1">
      <c r="A23" s="67" t="s">
        <v>78</v>
      </c>
      <c r="B23" s="58">
        <v>85295</v>
      </c>
      <c r="C23" s="61" t="s">
        <v>47</v>
      </c>
      <c r="D23" s="65"/>
      <c r="E23" s="51"/>
      <c r="F23" s="51"/>
      <c r="G23" s="52"/>
      <c r="H23" s="65">
        <v>33166</v>
      </c>
      <c r="I23" s="51" t="s">
        <v>140</v>
      </c>
      <c r="J23" s="51" t="s">
        <v>140</v>
      </c>
      <c r="K23" s="65">
        <v>33166</v>
      </c>
      <c r="L23" s="65">
        <v>33166</v>
      </c>
      <c r="M23" s="52">
        <v>0</v>
      </c>
    </row>
    <row r="24" spans="1:13" ht="36" customHeight="1">
      <c r="A24" s="169" t="s">
        <v>147</v>
      </c>
      <c r="B24" s="170"/>
      <c r="C24" s="171"/>
      <c r="D24" s="75">
        <f>SUM(D10,D12,D14,D16,D18,D20,D22)</f>
        <v>2495861.27</v>
      </c>
      <c r="E24" s="155" t="s">
        <v>193</v>
      </c>
      <c r="F24" s="56" t="s">
        <v>140</v>
      </c>
      <c r="G24" s="75">
        <f>SUM(G10,G12,G14,G16,G18,G20,G22)</f>
        <v>2501758.27</v>
      </c>
      <c r="H24" s="75">
        <f>SUM(H11,H13,H15,H17,H19,H21,H23)</f>
        <v>2495861.27</v>
      </c>
      <c r="I24" s="155" t="s">
        <v>193</v>
      </c>
      <c r="J24" s="56" t="s">
        <v>140</v>
      </c>
      <c r="K24" s="75">
        <f>SUM(K11,K13,K15,K17,K19,K21,K23)</f>
        <v>2501758.27</v>
      </c>
      <c r="L24" s="75">
        <f>SUM(L11,L13,L15,L17,L19,L21,L23)</f>
        <v>2501758.27</v>
      </c>
      <c r="M24" s="75">
        <f>SUM(M11,M13,M15,M17,M19,M21,M23)</f>
        <v>0</v>
      </c>
    </row>
  </sheetData>
  <sheetProtection/>
  <mergeCells count="14">
    <mergeCell ref="F7:F8"/>
    <mergeCell ref="G7:G8"/>
    <mergeCell ref="H7:H8"/>
    <mergeCell ref="I7:I8"/>
    <mergeCell ref="J7:J8"/>
    <mergeCell ref="K7:K8"/>
    <mergeCell ref="L7:M7"/>
    <mergeCell ref="A24:C24"/>
    <mergeCell ref="A5:M5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Q21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14.57421875" style="0" customWidth="1"/>
    <col min="6" max="6" width="15.8515625" style="0" customWidth="1"/>
    <col min="7" max="7" width="16.140625" style="0" customWidth="1"/>
    <col min="8" max="8" width="16.28125" style="0" customWidth="1"/>
    <col min="9" max="9" width="16.140625" style="0" customWidth="1"/>
  </cols>
  <sheetData>
    <row r="1" spans="5:8" ht="12.75">
      <c r="E1" s="89" t="s">
        <v>200</v>
      </c>
      <c r="F1" s="8"/>
      <c r="G1" s="2"/>
      <c r="H1" s="2"/>
    </row>
    <row r="2" spans="5:8" ht="12.75">
      <c r="E2" s="90" t="s">
        <v>177</v>
      </c>
      <c r="F2" s="8"/>
      <c r="G2" s="2"/>
      <c r="H2" s="2"/>
    </row>
    <row r="3" spans="5:8" ht="12.75">
      <c r="E3" s="89" t="s">
        <v>148</v>
      </c>
      <c r="F3" s="8"/>
      <c r="G3" s="2"/>
      <c r="H3" s="2"/>
    </row>
    <row r="4" spans="1:6" ht="77.25" customHeight="1">
      <c r="A4" s="172" t="s">
        <v>99</v>
      </c>
      <c r="B4" s="172"/>
      <c r="C4" s="172"/>
      <c r="D4" s="172"/>
      <c r="E4" s="172"/>
      <c r="F4" s="88"/>
    </row>
    <row r="5" spans="4:6" ht="19.5" customHeight="1">
      <c r="D5" s="2"/>
      <c r="E5" s="11"/>
      <c r="F5" s="11"/>
    </row>
    <row r="6" spans="1:8" ht="19.5" customHeight="1">
      <c r="A6" s="182" t="s">
        <v>6</v>
      </c>
      <c r="B6" s="182" t="s">
        <v>0</v>
      </c>
      <c r="C6" s="182" t="s">
        <v>3</v>
      </c>
      <c r="D6" s="184" t="s">
        <v>7</v>
      </c>
      <c r="E6" s="178" t="s">
        <v>166</v>
      </c>
      <c r="F6" s="179" t="s">
        <v>142</v>
      </c>
      <c r="G6" s="175" t="s">
        <v>143</v>
      </c>
      <c r="H6" s="178" t="s">
        <v>167</v>
      </c>
    </row>
    <row r="7" spans="1:8" ht="19.5" customHeight="1">
      <c r="A7" s="182"/>
      <c r="B7" s="182"/>
      <c r="C7" s="182"/>
      <c r="D7" s="184"/>
      <c r="E7" s="178"/>
      <c r="F7" s="180"/>
      <c r="G7" s="176"/>
      <c r="H7" s="178"/>
    </row>
    <row r="8" spans="1:8" ht="19.5" customHeight="1">
      <c r="A8" s="182"/>
      <c r="B8" s="182"/>
      <c r="C8" s="182"/>
      <c r="D8" s="184"/>
      <c r="E8" s="178"/>
      <c r="F8" s="181"/>
      <c r="G8" s="177"/>
      <c r="H8" s="178"/>
    </row>
    <row r="9" spans="1:8" ht="14.25" customHeight="1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94">
        <v>7</v>
      </c>
      <c r="H9" s="94">
        <v>8</v>
      </c>
    </row>
    <row r="10" spans="1:8" s="16" customFormat="1" ht="41.25" customHeight="1">
      <c r="A10" s="183" t="s">
        <v>89</v>
      </c>
      <c r="B10" s="183"/>
      <c r="C10" s="183"/>
      <c r="D10" s="30" t="s">
        <v>90</v>
      </c>
      <c r="E10" s="99">
        <f>SUM(E11:E15)</f>
        <v>576525</v>
      </c>
      <c r="F10" s="95" t="s">
        <v>139</v>
      </c>
      <c r="G10" s="37" t="s">
        <v>178</v>
      </c>
      <c r="H10" s="99">
        <f>SUM(H11:H15)</f>
        <v>473489</v>
      </c>
    </row>
    <row r="11" spans="1:10" ht="29.25" customHeight="1">
      <c r="A11" s="20" t="s">
        <v>8</v>
      </c>
      <c r="B11" s="23">
        <v>150</v>
      </c>
      <c r="C11" s="23">
        <v>15011</v>
      </c>
      <c r="D11" s="24" t="s">
        <v>92</v>
      </c>
      <c r="E11" s="14">
        <v>3849</v>
      </c>
      <c r="F11" s="96" t="s">
        <v>139</v>
      </c>
      <c r="G11" s="39" t="s">
        <v>139</v>
      </c>
      <c r="H11" s="14">
        <v>3849</v>
      </c>
      <c r="I11" s="91" t="s">
        <v>104</v>
      </c>
      <c r="J11" s="5"/>
    </row>
    <row r="12" spans="1:10" ht="30" customHeight="1">
      <c r="A12" s="23" t="s">
        <v>9</v>
      </c>
      <c r="B12" s="23">
        <v>600</v>
      </c>
      <c r="C12" s="23">
        <v>60004</v>
      </c>
      <c r="D12" s="26" t="s">
        <v>93</v>
      </c>
      <c r="E12" s="14">
        <v>458000</v>
      </c>
      <c r="F12" s="96" t="s">
        <v>139</v>
      </c>
      <c r="G12" s="39" t="s">
        <v>139</v>
      </c>
      <c r="H12" s="14">
        <v>458000</v>
      </c>
      <c r="I12" s="92" t="s">
        <v>103</v>
      </c>
      <c r="J12" s="5"/>
    </row>
    <row r="13" spans="1:10" ht="36.75" customHeight="1">
      <c r="A13" s="23" t="s">
        <v>10</v>
      </c>
      <c r="B13" s="23">
        <v>600</v>
      </c>
      <c r="C13" s="23">
        <v>60014</v>
      </c>
      <c r="D13" s="26" t="s">
        <v>101</v>
      </c>
      <c r="E13" s="14">
        <v>103036</v>
      </c>
      <c r="F13" s="96" t="s">
        <v>139</v>
      </c>
      <c r="G13" s="39" t="s">
        <v>178</v>
      </c>
      <c r="H13" s="14">
        <v>0</v>
      </c>
      <c r="I13" s="91" t="s">
        <v>104</v>
      </c>
      <c r="J13" s="5"/>
    </row>
    <row r="14" spans="1:10" ht="39.75" customHeight="1">
      <c r="A14" s="20" t="s">
        <v>11</v>
      </c>
      <c r="B14" s="23">
        <v>750</v>
      </c>
      <c r="C14" s="23">
        <v>75095</v>
      </c>
      <c r="D14" s="24" t="s">
        <v>92</v>
      </c>
      <c r="E14" s="14">
        <v>11640</v>
      </c>
      <c r="F14" s="96" t="s">
        <v>139</v>
      </c>
      <c r="G14" s="39" t="s">
        <v>139</v>
      </c>
      <c r="H14" s="14">
        <v>11640</v>
      </c>
      <c r="I14" s="91" t="s">
        <v>102</v>
      </c>
      <c r="J14" s="5"/>
    </row>
    <row r="15" spans="1:10" ht="48.75" customHeight="1">
      <c r="A15" s="23"/>
      <c r="B15" s="23"/>
      <c r="C15" s="23"/>
      <c r="D15" s="26"/>
      <c r="E15" s="14"/>
      <c r="F15" s="96"/>
      <c r="G15" s="39"/>
      <c r="H15" s="14"/>
      <c r="I15" s="5"/>
      <c r="J15" s="5"/>
    </row>
    <row r="16" spans="1:10" s="16" customFormat="1" ht="41.25" customHeight="1">
      <c r="A16" s="183" t="s">
        <v>91</v>
      </c>
      <c r="B16" s="183"/>
      <c r="C16" s="183"/>
      <c r="D16" s="30" t="s">
        <v>17</v>
      </c>
      <c r="E16" s="99">
        <f>SUM(E17:E18)</f>
        <v>105000</v>
      </c>
      <c r="F16" s="95" t="s">
        <v>139</v>
      </c>
      <c r="G16" s="37" t="s">
        <v>139</v>
      </c>
      <c r="H16" s="99">
        <f>SUM(H17:H18)</f>
        <v>105000</v>
      </c>
      <c r="I16" s="93"/>
      <c r="J16" s="93"/>
    </row>
    <row r="17" spans="1:10" s="16" customFormat="1" ht="41.25" customHeight="1">
      <c r="A17" s="32" t="s">
        <v>8</v>
      </c>
      <c r="B17" s="32">
        <v>921</v>
      </c>
      <c r="C17" s="32">
        <v>92195</v>
      </c>
      <c r="D17" s="33" t="s">
        <v>95</v>
      </c>
      <c r="E17" s="15">
        <v>5000</v>
      </c>
      <c r="F17" s="96" t="s">
        <v>139</v>
      </c>
      <c r="G17" s="38" t="s">
        <v>139</v>
      </c>
      <c r="H17" s="15">
        <v>5000</v>
      </c>
      <c r="I17" s="92" t="s">
        <v>103</v>
      </c>
      <c r="J17" s="93"/>
    </row>
    <row r="18" spans="1:17" ht="69.75" customHeight="1">
      <c r="A18" s="23" t="s">
        <v>9</v>
      </c>
      <c r="B18" s="23">
        <v>926</v>
      </c>
      <c r="C18" s="23">
        <v>92605</v>
      </c>
      <c r="D18" s="24" t="s">
        <v>137</v>
      </c>
      <c r="E18" s="14">
        <v>100000</v>
      </c>
      <c r="F18" s="97" t="s">
        <v>139</v>
      </c>
      <c r="G18" s="39" t="s">
        <v>139</v>
      </c>
      <c r="H18" s="14">
        <v>100000</v>
      </c>
      <c r="I18" s="92" t="s">
        <v>103</v>
      </c>
      <c r="J18" s="13"/>
      <c r="K18" s="25"/>
      <c r="L18" s="25"/>
      <c r="M18" s="25"/>
      <c r="N18" s="25"/>
      <c r="O18" s="25"/>
      <c r="P18" s="25"/>
      <c r="Q18" s="25"/>
    </row>
    <row r="19" spans="1:8" s="22" customFormat="1" ht="30" customHeight="1">
      <c r="A19" s="182" t="s">
        <v>1</v>
      </c>
      <c r="B19" s="182"/>
      <c r="C19" s="182"/>
      <c r="D19" s="182"/>
      <c r="E19" s="31">
        <f>SUM(E10,E16)</f>
        <v>681525</v>
      </c>
      <c r="F19" s="100" t="s">
        <v>139</v>
      </c>
      <c r="G19" s="98" t="s">
        <v>178</v>
      </c>
      <c r="H19" s="31">
        <f>SUM(H10,H16)</f>
        <v>578489</v>
      </c>
    </row>
    <row r="21" ht="12.75">
      <c r="A21" s="3"/>
    </row>
  </sheetData>
  <sheetProtection/>
  <mergeCells count="12">
    <mergeCell ref="A4:E4"/>
    <mergeCell ref="A6:A8"/>
    <mergeCell ref="B6:B8"/>
    <mergeCell ref="C6:C8"/>
    <mergeCell ref="D6:D8"/>
    <mergeCell ref="E6:E8"/>
    <mergeCell ref="G6:G8"/>
    <mergeCell ref="H6:H8"/>
    <mergeCell ref="F6:F8"/>
    <mergeCell ref="A19:D19"/>
    <mergeCell ref="A10:C10"/>
    <mergeCell ref="A16:C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M63"/>
  <sheetViews>
    <sheetView zoomScaleSheetLayoutView="75" zoomScalePageLayoutView="0" workbookViewId="0" topLeftCell="A1">
      <selection activeCell="H8" sqref="H8:H10"/>
    </sheetView>
  </sheetViews>
  <sheetFormatPr defaultColWidth="9.140625" defaultRowHeight="12.75"/>
  <cols>
    <col min="1" max="1" width="3.7109375" style="2" customWidth="1"/>
    <col min="2" max="2" width="4.7109375" style="2" customWidth="1"/>
    <col min="3" max="3" width="6.28125" style="2" customWidth="1"/>
    <col min="4" max="4" width="15.421875" style="2" customWidth="1"/>
    <col min="5" max="5" width="12.00390625" style="2" customWidth="1"/>
    <col min="6" max="6" width="12.7109375" style="2" customWidth="1"/>
    <col min="7" max="7" width="11.421875" style="2" customWidth="1"/>
    <col min="8" max="8" width="12.57421875" style="2" customWidth="1"/>
    <col min="9" max="9" width="11.7109375" style="2" customWidth="1"/>
    <col min="10" max="10" width="14.421875" style="2" customWidth="1"/>
    <col min="11" max="11" width="13.8515625" style="2" customWidth="1"/>
    <col min="12" max="12" width="12.28125" style="2" customWidth="1"/>
    <col min="13" max="13" width="3.421875" style="2" hidden="1" customWidth="1"/>
    <col min="14" max="16384" width="9.140625" style="2" customWidth="1"/>
  </cols>
  <sheetData>
    <row r="1" spans="7:8" ht="12.75">
      <c r="G1" s="89" t="s">
        <v>201</v>
      </c>
      <c r="H1" s="8"/>
    </row>
    <row r="2" spans="7:8" ht="12.75">
      <c r="G2" s="90" t="s">
        <v>177</v>
      </c>
      <c r="H2" s="8"/>
    </row>
    <row r="3" spans="7:8" ht="11.25" customHeight="1">
      <c r="G3" s="89" t="s">
        <v>148</v>
      </c>
      <c r="H3" s="8"/>
    </row>
    <row r="4" spans="1:12" ht="39" customHeight="1">
      <c r="A4" s="192" t="s">
        <v>136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0"/>
    </row>
    <row r="5" spans="1:12" ht="10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9"/>
      <c r="L5" s="9"/>
    </row>
    <row r="6" spans="1:12" s="12" customFormat="1" ht="19.5" customHeight="1">
      <c r="A6" s="193" t="s">
        <v>6</v>
      </c>
      <c r="B6" s="193" t="s">
        <v>0</v>
      </c>
      <c r="C6" s="193" t="s">
        <v>22</v>
      </c>
      <c r="D6" s="185" t="s">
        <v>37</v>
      </c>
      <c r="E6" s="185" t="s">
        <v>23</v>
      </c>
      <c r="F6" s="185" t="s">
        <v>24</v>
      </c>
      <c r="G6" s="185"/>
      <c r="H6" s="185"/>
      <c r="I6" s="185"/>
      <c r="J6" s="185"/>
      <c r="K6" s="185" t="s">
        <v>25</v>
      </c>
      <c r="L6" s="185" t="s">
        <v>175</v>
      </c>
    </row>
    <row r="7" spans="1:12" s="12" customFormat="1" ht="19.5" customHeight="1">
      <c r="A7" s="193"/>
      <c r="B7" s="193"/>
      <c r="C7" s="193"/>
      <c r="D7" s="185"/>
      <c r="E7" s="185"/>
      <c r="F7" s="185" t="s">
        <v>100</v>
      </c>
      <c r="G7" s="185" t="s">
        <v>26</v>
      </c>
      <c r="H7" s="185"/>
      <c r="I7" s="185"/>
      <c r="J7" s="185"/>
      <c r="K7" s="185"/>
      <c r="L7" s="185"/>
    </row>
    <row r="8" spans="1:12" s="12" customFormat="1" ht="29.25" customHeight="1">
      <c r="A8" s="193"/>
      <c r="B8" s="193"/>
      <c r="C8" s="193"/>
      <c r="D8" s="185"/>
      <c r="E8" s="185"/>
      <c r="F8" s="185"/>
      <c r="G8" s="185" t="s">
        <v>27</v>
      </c>
      <c r="H8" s="185" t="s">
        <v>28</v>
      </c>
      <c r="I8" s="185" t="s">
        <v>29</v>
      </c>
      <c r="J8" s="185" t="s">
        <v>30</v>
      </c>
      <c r="K8" s="185"/>
      <c r="L8" s="185"/>
    </row>
    <row r="9" spans="1:12" s="12" customFormat="1" ht="19.5" customHeight="1">
      <c r="A9" s="193"/>
      <c r="B9" s="193"/>
      <c r="C9" s="193"/>
      <c r="D9" s="185"/>
      <c r="E9" s="185"/>
      <c r="F9" s="185"/>
      <c r="G9" s="185"/>
      <c r="H9" s="185"/>
      <c r="I9" s="185"/>
      <c r="J9" s="185"/>
      <c r="K9" s="185"/>
      <c r="L9" s="185"/>
    </row>
    <row r="10" spans="1:12" s="12" customFormat="1" ht="19.5" customHeight="1">
      <c r="A10" s="193"/>
      <c r="B10" s="193"/>
      <c r="C10" s="193"/>
      <c r="D10" s="185"/>
      <c r="E10" s="185"/>
      <c r="F10" s="185"/>
      <c r="G10" s="185"/>
      <c r="H10" s="185"/>
      <c r="I10" s="185"/>
      <c r="J10" s="185"/>
      <c r="K10" s="185"/>
      <c r="L10" s="185"/>
    </row>
    <row r="11" spans="1:12" s="122" customFormat="1" ht="22.5" customHeight="1">
      <c r="A11" s="18">
        <v>1</v>
      </c>
      <c r="B11" s="18">
        <v>2</v>
      </c>
      <c r="C11" s="18">
        <v>3</v>
      </c>
      <c r="D11" s="18">
        <v>5</v>
      </c>
      <c r="E11" s="18">
        <v>6</v>
      </c>
      <c r="F11" s="18">
        <v>7</v>
      </c>
      <c r="G11" s="18">
        <v>8</v>
      </c>
      <c r="H11" s="18">
        <v>9</v>
      </c>
      <c r="I11" s="18">
        <v>10</v>
      </c>
      <c r="J11" s="18">
        <v>11</v>
      </c>
      <c r="K11" s="18">
        <v>12</v>
      </c>
      <c r="L11" s="18">
        <v>13</v>
      </c>
    </row>
    <row r="12" spans="1:12" ht="57" customHeight="1">
      <c r="A12" s="58" t="s">
        <v>8</v>
      </c>
      <c r="B12" s="103" t="s">
        <v>39</v>
      </c>
      <c r="C12" s="103" t="s">
        <v>50</v>
      </c>
      <c r="D12" s="104" t="s">
        <v>105</v>
      </c>
      <c r="E12" s="105">
        <f>SUM(F12)</f>
        <v>40000</v>
      </c>
      <c r="F12" s="105">
        <f>SUM(G12:H12,J12)</f>
        <v>40000</v>
      </c>
      <c r="G12" s="105">
        <v>40000</v>
      </c>
      <c r="H12" s="105"/>
      <c r="I12" s="28" t="s">
        <v>31</v>
      </c>
      <c r="J12" s="105"/>
      <c r="K12" s="106" t="s">
        <v>79</v>
      </c>
      <c r="L12" s="128"/>
    </row>
    <row r="13" spans="1:12" ht="51.75" customHeight="1">
      <c r="A13" s="58" t="s">
        <v>9</v>
      </c>
      <c r="B13" s="103" t="s">
        <v>78</v>
      </c>
      <c r="C13" s="103" t="s">
        <v>78</v>
      </c>
      <c r="D13" s="104" t="s">
        <v>106</v>
      </c>
      <c r="E13" s="105">
        <f aca="true" t="shared" si="0" ref="E13:E55">SUM(F13)</f>
        <v>40000</v>
      </c>
      <c r="F13" s="105">
        <f aca="true" t="shared" si="1" ref="F13:F55">SUM(G13:H13,J13)</f>
        <v>40000</v>
      </c>
      <c r="G13" s="105">
        <v>40000</v>
      </c>
      <c r="H13" s="105"/>
      <c r="I13" s="28" t="s">
        <v>31</v>
      </c>
      <c r="J13" s="105"/>
      <c r="K13" s="106" t="s">
        <v>79</v>
      </c>
      <c r="L13" s="128"/>
    </row>
    <row r="14" spans="1:12" ht="55.5" customHeight="1">
      <c r="A14" s="58" t="s">
        <v>10</v>
      </c>
      <c r="B14" s="103" t="s">
        <v>78</v>
      </c>
      <c r="C14" s="103" t="s">
        <v>78</v>
      </c>
      <c r="D14" s="104" t="s">
        <v>107</v>
      </c>
      <c r="E14" s="105">
        <f t="shared" si="0"/>
        <v>60000</v>
      </c>
      <c r="F14" s="105">
        <f t="shared" si="1"/>
        <v>60000</v>
      </c>
      <c r="G14" s="105">
        <v>60000</v>
      </c>
      <c r="H14" s="105"/>
      <c r="I14" s="28" t="s">
        <v>31</v>
      </c>
      <c r="J14" s="105"/>
      <c r="K14" s="106" t="s">
        <v>79</v>
      </c>
      <c r="L14" s="128"/>
    </row>
    <row r="15" spans="1:12" ht="50.25" customHeight="1">
      <c r="A15" s="58" t="s">
        <v>11</v>
      </c>
      <c r="B15" s="103" t="s">
        <v>78</v>
      </c>
      <c r="C15" s="103" t="s">
        <v>78</v>
      </c>
      <c r="D15" s="104" t="s">
        <v>108</v>
      </c>
      <c r="E15" s="105">
        <f t="shared" si="0"/>
        <v>50000</v>
      </c>
      <c r="F15" s="105">
        <f t="shared" si="1"/>
        <v>50000</v>
      </c>
      <c r="G15" s="105">
        <v>50000</v>
      </c>
      <c r="H15" s="105"/>
      <c r="I15" s="28" t="s">
        <v>31</v>
      </c>
      <c r="J15" s="105"/>
      <c r="K15" s="106" t="s">
        <v>79</v>
      </c>
      <c r="L15" s="128"/>
    </row>
    <row r="16" spans="1:12" ht="56.25" customHeight="1">
      <c r="A16" s="58" t="s">
        <v>12</v>
      </c>
      <c r="B16" s="103" t="s">
        <v>78</v>
      </c>
      <c r="C16" s="103" t="s">
        <v>78</v>
      </c>
      <c r="D16" s="104" t="s">
        <v>109</v>
      </c>
      <c r="E16" s="105">
        <f t="shared" si="0"/>
        <v>45634</v>
      </c>
      <c r="F16" s="105">
        <f t="shared" si="1"/>
        <v>45634</v>
      </c>
      <c r="G16" s="105">
        <v>45634</v>
      </c>
      <c r="H16" s="105"/>
      <c r="I16" s="28" t="s">
        <v>31</v>
      </c>
      <c r="J16" s="105"/>
      <c r="K16" s="106" t="s">
        <v>79</v>
      </c>
      <c r="L16" s="128"/>
    </row>
    <row r="17" spans="1:12" ht="57.75" customHeight="1">
      <c r="A17" s="58" t="s">
        <v>13</v>
      </c>
      <c r="B17" s="103" t="s">
        <v>78</v>
      </c>
      <c r="C17" s="103" t="s">
        <v>78</v>
      </c>
      <c r="D17" s="104" t="s">
        <v>110</v>
      </c>
      <c r="E17" s="105">
        <f t="shared" si="0"/>
        <v>60000</v>
      </c>
      <c r="F17" s="105">
        <f t="shared" si="1"/>
        <v>60000</v>
      </c>
      <c r="G17" s="105">
        <v>60000</v>
      </c>
      <c r="H17" s="105"/>
      <c r="I17" s="28" t="s">
        <v>31</v>
      </c>
      <c r="J17" s="105"/>
      <c r="K17" s="106" t="s">
        <v>79</v>
      </c>
      <c r="L17" s="128"/>
    </row>
    <row r="18" spans="1:12" ht="54.75" customHeight="1">
      <c r="A18" s="58" t="s">
        <v>14</v>
      </c>
      <c r="B18" s="103" t="s">
        <v>78</v>
      </c>
      <c r="C18" s="103" t="s">
        <v>78</v>
      </c>
      <c r="D18" s="104" t="s">
        <v>111</v>
      </c>
      <c r="E18" s="105">
        <f t="shared" si="0"/>
        <v>10000</v>
      </c>
      <c r="F18" s="105">
        <f t="shared" si="1"/>
        <v>10000</v>
      </c>
      <c r="G18" s="105">
        <v>10000</v>
      </c>
      <c r="H18" s="105"/>
      <c r="I18" s="28" t="s">
        <v>31</v>
      </c>
      <c r="J18" s="105"/>
      <c r="K18" s="106" t="s">
        <v>79</v>
      </c>
      <c r="L18" s="128"/>
    </row>
    <row r="19" spans="1:12" ht="50.25" customHeight="1">
      <c r="A19" s="58" t="s">
        <v>15</v>
      </c>
      <c r="B19" s="103" t="s">
        <v>78</v>
      </c>
      <c r="C19" s="103" t="s">
        <v>78</v>
      </c>
      <c r="D19" s="104" t="s">
        <v>112</v>
      </c>
      <c r="E19" s="105">
        <f t="shared" si="0"/>
        <v>10000</v>
      </c>
      <c r="F19" s="105">
        <f t="shared" si="1"/>
        <v>10000</v>
      </c>
      <c r="G19" s="105">
        <v>10000</v>
      </c>
      <c r="H19" s="105"/>
      <c r="I19" s="28" t="s">
        <v>31</v>
      </c>
      <c r="J19" s="105"/>
      <c r="K19" s="106" t="s">
        <v>79</v>
      </c>
      <c r="L19" s="128"/>
    </row>
    <row r="20" spans="1:12" s="27" customFormat="1" ht="50.25" customHeight="1">
      <c r="A20" s="195" t="s">
        <v>81</v>
      </c>
      <c r="B20" s="196"/>
      <c r="C20" s="196"/>
      <c r="D20" s="196"/>
      <c r="E20" s="107">
        <f t="shared" si="0"/>
        <v>315634</v>
      </c>
      <c r="F20" s="107">
        <f>SUM(G20:H20,I20,J20)</f>
        <v>315634</v>
      </c>
      <c r="G20" s="107">
        <f>SUM(G12:G19)</f>
        <v>315634</v>
      </c>
      <c r="H20" s="107">
        <f>SUM(H12:H19)</f>
        <v>0</v>
      </c>
      <c r="I20" s="29"/>
      <c r="J20" s="107">
        <f>SUM(J12:J19)</f>
        <v>0</v>
      </c>
      <c r="K20" s="108"/>
      <c r="L20" s="129"/>
    </row>
    <row r="21" spans="1:12" ht="50.25" customHeight="1">
      <c r="A21" s="58" t="s">
        <v>54</v>
      </c>
      <c r="B21" s="103" t="s">
        <v>43</v>
      </c>
      <c r="C21" s="103" t="s">
        <v>44</v>
      </c>
      <c r="D21" s="104" t="s">
        <v>113</v>
      </c>
      <c r="E21" s="105">
        <f t="shared" si="0"/>
        <v>40000</v>
      </c>
      <c r="F21" s="105">
        <f t="shared" si="1"/>
        <v>40000</v>
      </c>
      <c r="G21" s="105">
        <v>40000</v>
      </c>
      <c r="H21" s="105"/>
      <c r="I21" s="28" t="s">
        <v>31</v>
      </c>
      <c r="J21" s="105"/>
      <c r="K21" s="106" t="s">
        <v>79</v>
      </c>
      <c r="L21" s="128"/>
    </row>
    <row r="22" spans="1:12" ht="74.25" customHeight="1">
      <c r="A22" s="58" t="s">
        <v>55</v>
      </c>
      <c r="B22" s="103" t="s">
        <v>78</v>
      </c>
      <c r="C22" s="103" t="s">
        <v>78</v>
      </c>
      <c r="D22" s="104" t="s">
        <v>114</v>
      </c>
      <c r="E22" s="105">
        <f t="shared" si="0"/>
        <v>40000</v>
      </c>
      <c r="F22" s="105">
        <f t="shared" si="1"/>
        <v>40000</v>
      </c>
      <c r="G22" s="105">
        <v>40000</v>
      </c>
      <c r="H22" s="105"/>
      <c r="I22" s="28" t="s">
        <v>31</v>
      </c>
      <c r="J22" s="105"/>
      <c r="K22" s="106" t="s">
        <v>79</v>
      </c>
      <c r="L22" s="128"/>
    </row>
    <row r="23" spans="1:12" ht="75.75" customHeight="1">
      <c r="A23" s="58" t="s">
        <v>56</v>
      </c>
      <c r="B23" s="103" t="s">
        <v>78</v>
      </c>
      <c r="C23" s="103" t="s">
        <v>78</v>
      </c>
      <c r="D23" s="104" t="s">
        <v>115</v>
      </c>
      <c r="E23" s="105">
        <f t="shared" si="0"/>
        <v>120000</v>
      </c>
      <c r="F23" s="105">
        <f t="shared" si="1"/>
        <v>120000</v>
      </c>
      <c r="G23" s="105">
        <v>0</v>
      </c>
      <c r="H23" s="105">
        <v>120000</v>
      </c>
      <c r="I23" s="28" t="s">
        <v>31</v>
      </c>
      <c r="J23" s="105"/>
      <c r="K23" s="106" t="s">
        <v>79</v>
      </c>
      <c r="L23" s="128"/>
    </row>
    <row r="24" spans="1:12" ht="57.75" customHeight="1">
      <c r="A24" s="58" t="s">
        <v>57</v>
      </c>
      <c r="B24" s="103" t="s">
        <v>78</v>
      </c>
      <c r="C24" s="103" t="s">
        <v>78</v>
      </c>
      <c r="D24" s="104" t="s">
        <v>116</v>
      </c>
      <c r="E24" s="105">
        <f t="shared" si="0"/>
        <v>80000</v>
      </c>
      <c r="F24" s="105">
        <f t="shared" si="1"/>
        <v>80000</v>
      </c>
      <c r="G24" s="105">
        <v>80000</v>
      </c>
      <c r="H24" s="105"/>
      <c r="I24" s="28" t="s">
        <v>31</v>
      </c>
      <c r="J24" s="105"/>
      <c r="K24" s="106" t="s">
        <v>79</v>
      </c>
      <c r="L24" s="128"/>
    </row>
    <row r="25" spans="1:12" ht="63" customHeight="1">
      <c r="A25" s="58" t="s">
        <v>58</v>
      </c>
      <c r="B25" s="103" t="s">
        <v>78</v>
      </c>
      <c r="C25" s="103" t="s">
        <v>78</v>
      </c>
      <c r="D25" s="104" t="s">
        <v>117</v>
      </c>
      <c r="E25" s="105">
        <f t="shared" si="0"/>
        <v>120000</v>
      </c>
      <c r="F25" s="105">
        <f t="shared" si="1"/>
        <v>120000</v>
      </c>
      <c r="G25" s="105">
        <v>0</v>
      </c>
      <c r="H25" s="105">
        <v>120000</v>
      </c>
      <c r="I25" s="28" t="s">
        <v>31</v>
      </c>
      <c r="J25" s="105"/>
      <c r="K25" s="106" t="s">
        <v>79</v>
      </c>
      <c r="L25" s="128"/>
    </row>
    <row r="26" spans="1:12" ht="53.25" customHeight="1">
      <c r="A26" s="58" t="s">
        <v>59</v>
      </c>
      <c r="B26" s="103" t="s">
        <v>78</v>
      </c>
      <c r="C26" s="103" t="s">
        <v>78</v>
      </c>
      <c r="D26" s="104" t="s">
        <v>118</v>
      </c>
      <c r="E26" s="105">
        <f t="shared" si="0"/>
        <v>120000</v>
      </c>
      <c r="F26" s="105">
        <f t="shared" si="1"/>
        <v>120000</v>
      </c>
      <c r="G26" s="105">
        <v>0</v>
      </c>
      <c r="H26" s="105">
        <v>120000</v>
      </c>
      <c r="I26" s="28" t="s">
        <v>31</v>
      </c>
      <c r="J26" s="105"/>
      <c r="K26" s="106" t="s">
        <v>79</v>
      </c>
      <c r="L26" s="128"/>
    </row>
    <row r="27" spans="1:12" ht="58.5" customHeight="1">
      <c r="A27" s="109" t="s">
        <v>60</v>
      </c>
      <c r="B27" s="110" t="s">
        <v>78</v>
      </c>
      <c r="C27" s="110" t="s">
        <v>78</v>
      </c>
      <c r="D27" s="104" t="s">
        <v>119</v>
      </c>
      <c r="E27" s="111">
        <f t="shared" si="0"/>
        <v>120000</v>
      </c>
      <c r="F27" s="111">
        <f t="shared" si="1"/>
        <v>120000</v>
      </c>
      <c r="G27" s="111">
        <v>0</v>
      </c>
      <c r="H27" s="111">
        <v>120000</v>
      </c>
      <c r="I27" s="34" t="s">
        <v>31</v>
      </c>
      <c r="J27" s="111"/>
      <c r="K27" s="106" t="s">
        <v>79</v>
      </c>
      <c r="L27" s="128"/>
    </row>
    <row r="28" spans="1:13" s="6" customFormat="1" ht="57.75" customHeight="1">
      <c r="A28" s="58" t="s">
        <v>61</v>
      </c>
      <c r="B28" s="103" t="s">
        <v>78</v>
      </c>
      <c r="C28" s="103" t="s">
        <v>78</v>
      </c>
      <c r="D28" s="104" t="s">
        <v>120</v>
      </c>
      <c r="E28" s="105">
        <f t="shared" si="0"/>
        <v>150000</v>
      </c>
      <c r="F28" s="105">
        <f t="shared" si="1"/>
        <v>150000</v>
      </c>
      <c r="G28" s="105">
        <v>0</v>
      </c>
      <c r="H28" s="105">
        <v>150000</v>
      </c>
      <c r="I28" s="28" t="s">
        <v>31</v>
      </c>
      <c r="J28" s="105"/>
      <c r="K28" s="106" t="s">
        <v>79</v>
      </c>
      <c r="L28" s="128"/>
      <c r="M28" s="101"/>
    </row>
    <row r="29" spans="1:12" s="7" customFormat="1" ht="58.5" customHeight="1">
      <c r="A29" s="67" t="s">
        <v>62</v>
      </c>
      <c r="B29" s="67" t="s">
        <v>78</v>
      </c>
      <c r="C29" s="67" t="s">
        <v>78</v>
      </c>
      <c r="D29" s="104" t="s">
        <v>121</v>
      </c>
      <c r="E29" s="105">
        <f>SUM(F29)</f>
        <v>100000</v>
      </c>
      <c r="F29" s="105">
        <f>SUM(G29:H29,J29)</f>
        <v>100000</v>
      </c>
      <c r="G29" s="112">
        <v>49992</v>
      </c>
      <c r="H29" s="113">
        <v>50008</v>
      </c>
      <c r="I29" s="28" t="s">
        <v>31</v>
      </c>
      <c r="J29" s="113"/>
      <c r="K29" s="106" t="s">
        <v>79</v>
      </c>
      <c r="L29" s="128"/>
    </row>
    <row r="30" spans="1:12" s="7" customFormat="1" ht="81.75" customHeight="1">
      <c r="A30" s="67" t="s">
        <v>63</v>
      </c>
      <c r="B30" s="67" t="s">
        <v>78</v>
      </c>
      <c r="C30" s="67" t="s">
        <v>78</v>
      </c>
      <c r="D30" s="28" t="s">
        <v>122</v>
      </c>
      <c r="E30" s="105">
        <f>SUM(F30)</f>
        <v>12000</v>
      </c>
      <c r="F30" s="105">
        <f>SUM(G30:H30,J30)</f>
        <v>12000</v>
      </c>
      <c r="G30" s="112">
        <v>12000</v>
      </c>
      <c r="H30" s="113"/>
      <c r="I30" s="28" t="s">
        <v>31</v>
      </c>
      <c r="J30" s="113"/>
      <c r="K30" s="114" t="s">
        <v>79</v>
      </c>
      <c r="L30" s="130"/>
    </row>
    <row r="31" spans="1:12" s="7" customFormat="1" ht="60.75" customHeight="1">
      <c r="A31" s="67" t="s">
        <v>64</v>
      </c>
      <c r="B31" s="67" t="s">
        <v>78</v>
      </c>
      <c r="C31" s="67" t="s">
        <v>78</v>
      </c>
      <c r="D31" s="28" t="s">
        <v>123</v>
      </c>
      <c r="E31" s="105">
        <f>SUM(F31)</f>
        <v>6000</v>
      </c>
      <c r="F31" s="105">
        <f>SUM(G31:H31,J31)</f>
        <v>6000</v>
      </c>
      <c r="G31" s="112">
        <v>6000</v>
      </c>
      <c r="H31" s="113"/>
      <c r="I31" s="28" t="s">
        <v>31</v>
      </c>
      <c r="J31" s="113"/>
      <c r="K31" s="114" t="s">
        <v>79</v>
      </c>
      <c r="L31" s="130"/>
    </row>
    <row r="32" spans="1:12" s="7" customFormat="1" ht="60.75" customHeight="1">
      <c r="A32" s="186" t="s">
        <v>168</v>
      </c>
      <c r="B32" s="187"/>
      <c r="C32" s="187"/>
      <c r="D32" s="188"/>
      <c r="E32" s="115">
        <f>SUM(F32)</f>
        <v>908000</v>
      </c>
      <c r="F32" s="115">
        <f>SUM(G32:H32,I32,J32)</f>
        <v>908000</v>
      </c>
      <c r="G32" s="116">
        <f>SUM(G21:G31)</f>
        <v>227992</v>
      </c>
      <c r="H32" s="116">
        <f>SUM(H21:H31)</f>
        <v>680008</v>
      </c>
      <c r="I32" s="102"/>
      <c r="J32" s="117"/>
      <c r="K32" s="114"/>
      <c r="L32" s="130"/>
    </row>
    <row r="33" spans="1:12" s="154" customFormat="1" ht="121.5" customHeight="1">
      <c r="A33" s="148" t="s">
        <v>65</v>
      </c>
      <c r="B33" s="138" t="s">
        <v>78</v>
      </c>
      <c r="C33" s="138">
        <v>60095</v>
      </c>
      <c r="D33" s="149" t="s">
        <v>169</v>
      </c>
      <c r="E33" s="142">
        <f>SUM(F33)</f>
        <v>50000</v>
      </c>
      <c r="F33" s="142">
        <f>SUM(G33:H33,J33)</f>
        <v>50000</v>
      </c>
      <c r="G33" s="150">
        <v>50000</v>
      </c>
      <c r="H33" s="151"/>
      <c r="I33" s="143" t="s">
        <v>31</v>
      </c>
      <c r="J33" s="151"/>
      <c r="K33" s="152" t="s">
        <v>79</v>
      </c>
      <c r="L33" s="153"/>
    </row>
    <row r="34" spans="1:12" s="27" customFormat="1" ht="39" customHeight="1">
      <c r="A34" s="197" t="s">
        <v>80</v>
      </c>
      <c r="B34" s="198"/>
      <c r="C34" s="198"/>
      <c r="D34" s="199"/>
      <c r="E34" s="118">
        <f t="shared" si="0"/>
        <v>958000</v>
      </c>
      <c r="F34" s="118">
        <f>SUM(G34:H34,I34,J34)</f>
        <v>958000</v>
      </c>
      <c r="G34" s="118">
        <f>SUM(G32,G33)</f>
        <v>277992</v>
      </c>
      <c r="H34" s="118">
        <f>SUM(H21:H29)</f>
        <v>680008</v>
      </c>
      <c r="I34" s="35"/>
      <c r="J34" s="118">
        <f>SUM(J21:J28)</f>
        <v>0</v>
      </c>
      <c r="K34" s="108"/>
      <c r="L34" s="129"/>
    </row>
    <row r="35" spans="1:12" ht="60.75" customHeight="1">
      <c r="A35" s="109" t="s">
        <v>66</v>
      </c>
      <c r="B35" s="110" t="s">
        <v>40</v>
      </c>
      <c r="C35" s="110" t="s">
        <v>51</v>
      </c>
      <c r="D35" s="123" t="s">
        <v>124</v>
      </c>
      <c r="E35" s="111">
        <f t="shared" si="0"/>
        <v>10000</v>
      </c>
      <c r="F35" s="111">
        <f t="shared" si="1"/>
        <v>10000</v>
      </c>
      <c r="G35" s="111">
        <v>10000</v>
      </c>
      <c r="H35" s="111"/>
      <c r="I35" s="34" t="s">
        <v>31</v>
      </c>
      <c r="J35" s="111"/>
      <c r="K35" s="124" t="s">
        <v>79</v>
      </c>
      <c r="L35" s="131"/>
    </row>
    <row r="36" spans="1:12" s="146" customFormat="1" ht="60.75" customHeight="1">
      <c r="A36" s="138" t="s">
        <v>67</v>
      </c>
      <c r="B36" s="139" t="s">
        <v>78</v>
      </c>
      <c r="C36" s="139" t="s">
        <v>78</v>
      </c>
      <c r="D36" s="140" t="s">
        <v>170</v>
      </c>
      <c r="E36" s="141">
        <f t="shared" si="0"/>
        <v>21000</v>
      </c>
      <c r="F36" s="141">
        <f t="shared" si="1"/>
        <v>21000</v>
      </c>
      <c r="G36" s="142">
        <v>21000</v>
      </c>
      <c r="H36" s="142"/>
      <c r="I36" s="143" t="s">
        <v>31</v>
      </c>
      <c r="J36" s="142"/>
      <c r="K36" s="144" t="s">
        <v>79</v>
      </c>
      <c r="L36" s="145"/>
    </row>
    <row r="37" spans="1:12" s="146" customFormat="1" ht="60.75" customHeight="1">
      <c r="A37" s="138" t="s">
        <v>68</v>
      </c>
      <c r="B37" s="139" t="s">
        <v>78</v>
      </c>
      <c r="C37" s="139" t="s">
        <v>78</v>
      </c>
      <c r="D37" s="140" t="s">
        <v>171</v>
      </c>
      <c r="E37" s="141">
        <f t="shared" si="0"/>
        <v>20000</v>
      </c>
      <c r="F37" s="141">
        <f t="shared" si="1"/>
        <v>20000</v>
      </c>
      <c r="G37" s="142">
        <v>20000</v>
      </c>
      <c r="H37" s="142"/>
      <c r="I37" s="143" t="s">
        <v>31</v>
      </c>
      <c r="J37" s="142"/>
      <c r="K37" s="144" t="s">
        <v>79</v>
      </c>
      <c r="L37" s="145"/>
    </row>
    <row r="38" spans="1:12" s="27" customFormat="1" ht="45" customHeight="1">
      <c r="A38" s="195" t="s">
        <v>83</v>
      </c>
      <c r="B38" s="195"/>
      <c r="C38" s="195"/>
      <c r="D38" s="195"/>
      <c r="E38" s="107">
        <f t="shared" si="0"/>
        <v>51000</v>
      </c>
      <c r="F38" s="107">
        <f>SUM(G38:H38,I38,J38)</f>
        <v>51000</v>
      </c>
      <c r="G38" s="107">
        <f>SUM(G35:G37)</f>
        <v>51000</v>
      </c>
      <c r="H38" s="107">
        <f>SUM(H35)</f>
        <v>0</v>
      </c>
      <c r="I38" s="29"/>
      <c r="J38" s="107">
        <f>SUM(J35)</f>
        <v>0</v>
      </c>
      <c r="K38" s="108"/>
      <c r="L38" s="132"/>
    </row>
    <row r="39" spans="1:12" ht="66" customHeight="1">
      <c r="A39" s="58" t="s">
        <v>69</v>
      </c>
      <c r="B39" s="58">
        <v>754</v>
      </c>
      <c r="C39" s="58">
        <v>75412</v>
      </c>
      <c r="D39" s="104" t="s">
        <v>125</v>
      </c>
      <c r="E39" s="105">
        <f t="shared" si="0"/>
        <v>22500</v>
      </c>
      <c r="F39" s="105">
        <f t="shared" si="1"/>
        <v>22500</v>
      </c>
      <c r="G39" s="105">
        <v>22500</v>
      </c>
      <c r="H39" s="105"/>
      <c r="I39" s="28" t="s">
        <v>31</v>
      </c>
      <c r="J39" s="105"/>
      <c r="K39" s="106" t="s">
        <v>79</v>
      </c>
      <c r="L39" s="128"/>
    </row>
    <row r="40" spans="1:12" s="27" customFormat="1" ht="43.5" customHeight="1">
      <c r="A40" s="195" t="s">
        <v>82</v>
      </c>
      <c r="B40" s="196"/>
      <c r="C40" s="196"/>
      <c r="D40" s="196"/>
      <c r="E40" s="107">
        <f t="shared" si="0"/>
        <v>22500</v>
      </c>
      <c r="F40" s="107">
        <f t="shared" si="1"/>
        <v>22500</v>
      </c>
      <c r="G40" s="107">
        <f>SUM(G39:G39)</f>
        <v>22500</v>
      </c>
      <c r="H40" s="107">
        <f>SUM(H39:H39)</f>
        <v>0</v>
      </c>
      <c r="I40" s="29"/>
      <c r="J40" s="107">
        <f>SUM(J39:J39)</f>
        <v>0</v>
      </c>
      <c r="K40" s="108"/>
      <c r="L40" s="129"/>
    </row>
    <row r="41" spans="1:12" s="147" customFormat="1" ht="147.75" customHeight="1">
      <c r="A41" s="125" t="s">
        <v>70</v>
      </c>
      <c r="B41" s="133" t="s">
        <v>45</v>
      </c>
      <c r="C41" s="133" t="s">
        <v>94</v>
      </c>
      <c r="D41" s="134" t="s">
        <v>173</v>
      </c>
      <c r="E41" s="126">
        <f t="shared" si="0"/>
        <v>60400</v>
      </c>
      <c r="F41" s="126">
        <f t="shared" si="1"/>
        <v>60400</v>
      </c>
      <c r="G41" s="126">
        <v>8139</v>
      </c>
      <c r="H41" s="126"/>
      <c r="I41" s="127" t="s">
        <v>31</v>
      </c>
      <c r="J41" s="126">
        <v>52261</v>
      </c>
      <c r="K41" s="135" t="s">
        <v>79</v>
      </c>
      <c r="L41" s="136" t="s">
        <v>180</v>
      </c>
    </row>
    <row r="42" spans="1:12" s="147" customFormat="1" ht="72" customHeight="1">
      <c r="A42" s="125" t="s">
        <v>71</v>
      </c>
      <c r="B42" s="133" t="s">
        <v>78</v>
      </c>
      <c r="C42" s="133" t="s">
        <v>78</v>
      </c>
      <c r="D42" s="134" t="s">
        <v>174</v>
      </c>
      <c r="E42" s="126">
        <f>SUM(F42)</f>
        <v>10000</v>
      </c>
      <c r="F42" s="126">
        <f>SUM(G42:H42,J42)</f>
        <v>10000</v>
      </c>
      <c r="G42" s="126">
        <v>10000</v>
      </c>
      <c r="H42" s="126"/>
      <c r="I42" s="127" t="s">
        <v>31</v>
      </c>
      <c r="J42" s="126"/>
      <c r="K42" s="135" t="s">
        <v>79</v>
      </c>
      <c r="L42" s="136" t="s">
        <v>179</v>
      </c>
    </row>
    <row r="43" spans="1:12" ht="63" customHeight="1">
      <c r="A43" s="189" t="s">
        <v>172</v>
      </c>
      <c r="B43" s="190"/>
      <c r="C43" s="190"/>
      <c r="D43" s="191"/>
      <c r="E43" s="105">
        <f>SUM(F43)</f>
        <v>70400</v>
      </c>
      <c r="F43" s="105">
        <f>SUM(G43:J43)</f>
        <v>70400</v>
      </c>
      <c r="G43" s="105">
        <f>SUM(G41:G42)</f>
        <v>18139</v>
      </c>
      <c r="H43" s="105"/>
      <c r="I43" s="28"/>
      <c r="J43" s="105">
        <f>SUM(J41:J42)</f>
        <v>52261</v>
      </c>
      <c r="K43" s="106"/>
      <c r="L43" s="128" t="s">
        <v>179</v>
      </c>
    </row>
    <row r="44" spans="1:12" ht="69.75" customHeight="1">
      <c r="A44" s="58" t="s">
        <v>72</v>
      </c>
      <c r="B44" s="103" t="s">
        <v>45</v>
      </c>
      <c r="C44" s="103" t="s">
        <v>126</v>
      </c>
      <c r="D44" s="104" t="s">
        <v>127</v>
      </c>
      <c r="E44" s="105">
        <f>SUM(F44)</f>
        <v>84000</v>
      </c>
      <c r="F44" s="105">
        <f>SUM(G44:H44,J44)</f>
        <v>84000</v>
      </c>
      <c r="G44" s="105">
        <v>84000</v>
      </c>
      <c r="H44" s="105"/>
      <c r="I44" s="28" t="s">
        <v>31</v>
      </c>
      <c r="J44" s="105"/>
      <c r="K44" s="106" t="s">
        <v>79</v>
      </c>
      <c r="L44" s="128"/>
    </row>
    <row r="45" spans="1:12" ht="63" customHeight="1">
      <c r="A45" s="125" t="s">
        <v>73</v>
      </c>
      <c r="B45" s="133" t="s">
        <v>78</v>
      </c>
      <c r="C45" s="133" t="s">
        <v>128</v>
      </c>
      <c r="D45" s="134" t="s">
        <v>138</v>
      </c>
      <c r="E45" s="126">
        <f t="shared" si="0"/>
        <v>0</v>
      </c>
      <c r="F45" s="126">
        <f t="shared" si="1"/>
        <v>0</v>
      </c>
      <c r="G45" s="126">
        <v>0</v>
      </c>
      <c r="H45" s="126"/>
      <c r="I45" s="127" t="s">
        <v>31</v>
      </c>
      <c r="J45" s="126"/>
      <c r="K45" s="135" t="s">
        <v>79</v>
      </c>
      <c r="L45" s="136" t="s">
        <v>181</v>
      </c>
    </row>
    <row r="46" spans="1:12" s="27" customFormat="1" ht="60" customHeight="1">
      <c r="A46" s="195" t="s">
        <v>129</v>
      </c>
      <c r="B46" s="196"/>
      <c r="C46" s="196"/>
      <c r="D46" s="196"/>
      <c r="E46" s="107">
        <f t="shared" si="0"/>
        <v>154400</v>
      </c>
      <c r="F46" s="107">
        <f>SUM(G46:H46,J46)</f>
        <v>154400</v>
      </c>
      <c r="G46" s="107">
        <f>SUM(G43,G44,G45)</f>
        <v>102139</v>
      </c>
      <c r="H46" s="107">
        <v>0</v>
      </c>
      <c r="I46" s="29" t="s">
        <v>31</v>
      </c>
      <c r="J46" s="107">
        <f>SUM(J43,J44,J45)</f>
        <v>52261</v>
      </c>
      <c r="K46" s="108" t="s">
        <v>79</v>
      </c>
      <c r="L46" s="129" t="s">
        <v>182</v>
      </c>
    </row>
    <row r="47" spans="1:12" ht="45" customHeight="1">
      <c r="A47" s="58" t="s">
        <v>74</v>
      </c>
      <c r="B47" s="103" t="s">
        <v>48</v>
      </c>
      <c r="C47" s="103" t="s">
        <v>52</v>
      </c>
      <c r="D47" s="104" t="s">
        <v>130</v>
      </c>
      <c r="E47" s="105">
        <f t="shared" si="0"/>
        <v>30000</v>
      </c>
      <c r="F47" s="105">
        <f t="shared" si="1"/>
        <v>30000</v>
      </c>
      <c r="G47" s="105">
        <v>30000</v>
      </c>
      <c r="H47" s="105"/>
      <c r="I47" s="28" t="s">
        <v>31</v>
      </c>
      <c r="J47" s="105"/>
      <c r="K47" s="106" t="s">
        <v>79</v>
      </c>
      <c r="L47" s="128"/>
    </row>
    <row r="48" spans="1:12" ht="54.75" customHeight="1">
      <c r="A48" s="138" t="s">
        <v>75</v>
      </c>
      <c r="B48" s="139" t="s">
        <v>78</v>
      </c>
      <c r="C48" s="139" t="s">
        <v>78</v>
      </c>
      <c r="D48" s="140" t="s">
        <v>131</v>
      </c>
      <c r="E48" s="142">
        <f t="shared" si="0"/>
        <v>60000</v>
      </c>
      <c r="F48" s="142">
        <f t="shared" si="1"/>
        <v>60000</v>
      </c>
      <c r="G48" s="142">
        <v>60000</v>
      </c>
      <c r="H48" s="142"/>
      <c r="I48" s="143" t="s">
        <v>31</v>
      </c>
      <c r="J48" s="142"/>
      <c r="K48" s="144" t="s">
        <v>79</v>
      </c>
      <c r="L48" s="145"/>
    </row>
    <row r="49" spans="1:12" ht="50.25" customHeight="1">
      <c r="A49" s="138" t="s">
        <v>76</v>
      </c>
      <c r="B49" s="139" t="s">
        <v>78</v>
      </c>
      <c r="C49" s="139" t="s">
        <v>78</v>
      </c>
      <c r="D49" s="140" t="s">
        <v>132</v>
      </c>
      <c r="E49" s="142">
        <f t="shared" si="0"/>
        <v>50000</v>
      </c>
      <c r="F49" s="142">
        <f t="shared" si="1"/>
        <v>50000</v>
      </c>
      <c r="G49" s="142">
        <v>50000</v>
      </c>
      <c r="H49" s="142"/>
      <c r="I49" s="143" t="s">
        <v>31</v>
      </c>
      <c r="J49" s="142"/>
      <c r="K49" s="144" t="s">
        <v>79</v>
      </c>
      <c r="L49" s="145"/>
    </row>
    <row r="50" spans="1:12" ht="41.25" customHeight="1">
      <c r="A50" s="58" t="s">
        <v>77</v>
      </c>
      <c r="B50" s="103" t="s">
        <v>78</v>
      </c>
      <c r="C50" s="103" t="s">
        <v>78</v>
      </c>
      <c r="D50" s="104" t="s">
        <v>133</v>
      </c>
      <c r="E50" s="105">
        <f t="shared" si="0"/>
        <v>30000</v>
      </c>
      <c r="F50" s="105">
        <f t="shared" si="1"/>
        <v>30000</v>
      </c>
      <c r="G50" s="105">
        <v>30000</v>
      </c>
      <c r="H50" s="105"/>
      <c r="I50" s="28" t="s">
        <v>31</v>
      </c>
      <c r="J50" s="105"/>
      <c r="K50" s="106" t="s">
        <v>79</v>
      </c>
      <c r="L50" s="128"/>
    </row>
    <row r="51" spans="1:12" ht="48" customHeight="1">
      <c r="A51" s="58" t="s">
        <v>84</v>
      </c>
      <c r="B51" s="103" t="s">
        <v>78</v>
      </c>
      <c r="C51" s="103" t="s">
        <v>78</v>
      </c>
      <c r="D51" s="104" t="s">
        <v>134</v>
      </c>
      <c r="E51" s="105">
        <f t="shared" si="0"/>
        <v>40000</v>
      </c>
      <c r="F51" s="105">
        <f t="shared" si="1"/>
        <v>40000</v>
      </c>
      <c r="G51" s="105">
        <v>40000</v>
      </c>
      <c r="H51" s="105"/>
      <c r="I51" s="28" t="s">
        <v>31</v>
      </c>
      <c r="J51" s="105"/>
      <c r="K51" s="106" t="s">
        <v>79</v>
      </c>
      <c r="L51" s="128"/>
    </row>
    <row r="52" spans="1:12" ht="37.5" customHeight="1">
      <c r="A52" s="58" t="s">
        <v>85</v>
      </c>
      <c r="B52" s="103" t="s">
        <v>78</v>
      </c>
      <c r="C52" s="103" t="s">
        <v>78</v>
      </c>
      <c r="D52" s="104" t="s">
        <v>87</v>
      </c>
      <c r="E52" s="105">
        <f>SUM(F52)</f>
        <v>70000</v>
      </c>
      <c r="F52" s="105">
        <f>SUM(G52:H52,J52)</f>
        <v>70000</v>
      </c>
      <c r="G52" s="105">
        <v>70000</v>
      </c>
      <c r="H52" s="105"/>
      <c r="I52" s="28" t="s">
        <v>31</v>
      </c>
      <c r="J52" s="105"/>
      <c r="K52" s="106" t="s">
        <v>79</v>
      </c>
      <c r="L52" s="128"/>
    </row>
    <row r="53" spans="1:12" ht="60.75" customHeight="1">
      <c r="A53" s="58" t="s">
        <v>86</v>
      </c>
      <c r="B53" s="103" t="s">
        <v>78</v>
      </c>
      <c r="C53" s="103" t="s">
        <v>78</v>
      </c>
      <c r="D53" s="104" t="s">
        <v>135</v>
      </c>
      <c r="E53" s="105">
        <f>SUM(F53)</f>
        <v>30000</v>
      </c>
      <c r="F53" s="105">
        <f>SUM(G53:H53,J53)</f>
        <v>30000</v>
      </c>
      <c r="G53" s="105">
        <v>30000</v>
      </c>
      <c r="H53" s="105"/>
      <c r="I53" s="28" t="s">
        <v>31</v>
      </c>
      <c r="J53" s="105"/>
      <c r="K53" s="106" t="s">
        <v>79</v>
      </c>
      <c r="L53" s="128"/>
    </row>
    <row r="54" spans="1:12" s="27" customFormat="1" ht="32.25" customHeight="1">
      <c r="A54" s="195" t="s">
        <v>88</v>
      </c>
      <c r="B54" s="196"/>
      <c r="C54" s="196"/>
      <c r="D54" s="196"/>
      <c r="E54" s="107">
        <f t="shared" si="0"/>
        <v>310000</v>
      </c>
      <c r="F54" s="107">
        <f>SUM(G54:H54,I54,J54)</f>
        <v>310000</v>
      </c>
      <c r="G54" s="107">
        <f>SUM(G47:G53)</f>
        <v>310000</v>
      </c>
      <c r="H54" s="107">
        <f>SUM(H41:H51)</f>
        <v>0</v>
      </c>
      <c r="I54" s="29"/>
      <c r="J54" s="107"/>
      <c r="K54" s="108"/>
      <c r="L54" s="129" t="s">
        <v>139</v>
      </c>
    </row>
    <row r="55" spans="1:12" s="22" customFormat="1" ht="22.5" customHeight="1">
      <c r="A55" s="194" t="s">
        <v>1</v>
      </c>
      <c r="B55" s="194"/>
      <c r="C55" s="194"/>
      <c r="D55" s="194"/>
      <c r="E55" s="119">
        <f t="shared" si="0"/>
        <v>1811534</v>
      </c>
      <c r="F55" s="119">
        <f t="shared" si="1"/>
        <v>1811534</v>
      </c>
      <c r="G55" s="120">
        <f>SUM(G20,G34,G38,G40,G46,G54)</f>
        <v>1079265</v>
      </c>
      <c r="H55" s="120">
        <f>SUM(H20,H34,H38,H40,H54)</f>
        <v>680008</v>
      </c>
      <c r="I55" s="120">
        <f>SUM(I20,I34,I38,I40,I54)</f>
        <v>0</v>
      </c>
      <c r="J55" s="120">
        <f>SUM(J20,J34,J38,J40,J46,J54)</f>
        <v>52261</v>
      </c>
      <c r="K55" s="121" t="s">
        <v>21</v>
      </c>
      <c r="L55" s="137" t="s">
        <v>182</v>
      </c>
    </row>
    <row r="57" ht="12.75">
      <c r="A57" s="2" t="s">
        <v>32</v>
      </c>
    </row>
    <row r="58" ht="12.75">
      <c r="A58" s="2" t="s">
        <v>33</v>
      </c>
    </row>
    <row r="59" ht="12.75">
      <c r="A59" s="2" t="s">
        <v>34</v>
      </c>
    </row>
    <row r="60" ht="12.75">
      <c r="A60" s="2" t="s">
        <v>35</v>
      </c>
    </row>
    <row r="61" ht="14.25" customHeight="1">
      <c r="A61" s="2" t="s">
        <v>36</v>
      </c>
    </row>
    <row r="62" ht="12.75" customHeight="1">
      <c r="A62" s="3" t="s">
        <v>36</v>
      </c>
    </row>
    <row r="63" ht="12.75">
      <c r="A63" s="2" t="s">
        <v>36</v>
      </c>
    </row>
  </sheetData>
  <sheetProtection/>
  <mergeCells count="24">
    <mergeCell ref="A55:D55"/>
    <mergeCell ref="A54:D54"/>
    <mergeCell ref="A34:D34"/>
    <mergeCell ref="A20:D20"/>
    <mergeCell ref="A38:D38"/>
    <mergeCell ref="A40:D40"/>
    <mergeCell ref="A46:D46"/>
    <mergeCell ref="K6:K10"/>
    <mergeCell ref="I8:I10"/>
    <mergeCell ref="F7:F10"/>
    <mergeCell ref="H8:H10"/>
    <mergeCell ref="G7:J7"/>
    <mergeCell ref="J8:J10"/>
    <mergeCell ref="G8:G10"/>
    <mergeCell ref="L6:L10"/>
    <mergeCell ref="A32:D32"/>
    <mergeCell ref="A43:D43"/>
    <mergeCell ref="A4:K4"/>
    <mergeCell ref="A6:A10"/>
    <mergeCell ref="B6:B10"/>
    <mergeCell ref="C6:C10"/>
    <mergeCell ref="D6:D10"/>
    <mergeCell ref="E6:E10"/>
    <mergeCell ref="F6:J6"/>
  </mergeCells>
  <printOptions/>
  <pageMargins left="0.75" right="0.75" top="1" bottom="0.47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S P nr 3 Sochaczeew</cp:lastModifiedBy>
  <cp:lastPrinted>2013-08-30T08:49:35Z</cp:lastPrinted>
  <dcterms:created xsi:type="dcterms:W3CDTF">2009-10-15T10:17:39Z</dcterms:created>
  <dcterms:modified xsi:type="dcterms:W3CDTF">2013-10-28T08:42:46Z</dcterms:modified>
  <cp:category/>
  <cp:version/>
  <cp:contentType/>
  <cp:contentStatus/>
</cp:coreProperties>
</file>