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15195" windowHeight="8970" tabRatio="883" activeTab="0"/>
  </bookViews>
  <sheets>
    <sheet name="dochody" sheetId="1" r:id="rId1"/>
    <sheet name="dochody i wyd.zlecone" sheetId="2" r:id="rId2"/>
    <sheet name="dot.celowe " sheetId="3" r:id="rId3"/>
    <sheet name="wyd.inwest." sheetId="4" r:id="rId4"/>
  </sheets>
  <definedNames>
    <definedName name="_xlnm.Print_Area" localSheetId="0">'dochody'!$A$1:$L$38</definedName>
    <definedName name="_xlnm.Print_Area" localSheetId="3">'wyd.inwest.'!$A$1:$P$76</definedName>
  </definedNames>
  <calcPr fullCalcOnLoad="1"/>
</workbook>
</file>

<file path=xl/sharedStrings.xml><?xml version="1.0" encoding="utf-8"?>
<sst xmlns="http://schemas.openxmlformats.org/spreadsheetml/2006/main" count="574" uniqueCount="247">
  <si>
    <t>Dział</t>
  </si>
  <si>
    <t>Ogółem</t>
  </si>
  <si>
    <t>bieżące</t>
  </si>
  <si>
    <t>dotacje</t>
  </si>
  <si>
    <t>środki europejskie i inne środki pochodzące ze źródeł zagranicznych, niepodlegające zwrotowi</t>
  </si>
  <si>
    <t>* nazwa źródła dochodów wg nazw paragrafów</t>
  </si>
  <si>
    <t>Rozdział</t>
  </si>
  <si>
    <t>majątkowe</t>
  </si>
  <si>
    <t>w tym:</t>
  </si>
  <si>
    <t>Dochody ogółem</t>
  </si>
  <si>
    <t>Źródło dochodów*</t>
  </si>
  <si>
    <t>Lp.</t>
  </si>
  <si>
    <t>Treść</t>
  </si>
  <si>
    <t>1.</t>
  </si>
  <si>
    <t>2.</t>
  </si>
  <si>
    <t>3.</t>
  </si>
  <si>
    <t>4.</t>
  </si>
  <si>
    <t>5.</t>
  </si>
  <si>
    <t>6.</t>
  </si>
  <si>
    <t>7.</t>
  </si>
  <si>
    <t>8.</t>
  </si>
  <si>
    <t>z tego:</t>
  </si>
  <si>
    <t>Nazwa zadania</t>
  </si>
  <si>
    <t>wydatki bieżące</t>
  </si>
  <si>
    <t>wydatki majątkowe</t>
  </si>
  <si>
    <t>Dochody i wydatki związane z realizacją zadań z zakresu administracji rządowej i innych zleconych odrębnymi ustawami</t>
  </si>
  <si>
    <t>x</t>
  </si>
  <si>
    <t>Rozdz.</t>
  </si>
  <si>
    <t>Łączne koszty finansowe</t>
  </si>
  <si>
    <t>Planowane wydatki</t>
  </si>
  <si>
    <t>Jednostka organizacyjna realizująca program lub koordynująca wykonanie programu</t>
  </si>
  <si>
    <t>z tego źródła finansowania</t>
  </si>
  <si>
    <t>dochody własne jst</t>
  </si>
  <si>
    <t xml:space="preserve">kredyty, pożyczki, papiery wartościowe </t>
  </si>
  <si>
    <t>środki pochodzące
z innych  źródeł*</t>
  </si>
  <si>
    <t>środki wymienione
w art. 5 ust. 1 pkt 2 i 3 u.f.p.</t>
  </si>
  <si>
    <t>A.      
B.
C.
…</t>
  </si>
  <si>
    <t>* Wybrać odpowiednie oznaczenie źródła finansowania: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</si>
  <si>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</si>
  <si>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</si>
  <si>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</si>
  <si>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 xml:space="preserve">     - ………………….</t>
  </si>
  <si>
    <t>Nazwa zadania inwestycyjnego (w tym w ramach funduszu sołeckiego)</t>
  </si>
  <si>
    <t>z tego :</t>
  </si>
  <si>
    <t>010</t>
  </si>
  <si>
    <t>Dotacje celowe otrzymane z budżetu państwa na realizację zadań bieżących z zakresu administracji rządowej oraz innych zadań zleconych gminie ustawami</t>
  </si>
  <si>
    <t>751</t>
  </si>
  <si>
    <t>Urzędy naczelnych organów władzy państwowej, kontroli i ochrony prawa oraz sądownictwa</t>
  </si>
  <si>
    <t>754</t>
  </si>
  <si>
    <t>Bezpieczeństwo publiczne i ochrona przeciwpożarowa</t>
  </si>
  <si>
    <t>852</t>
  </si>
  <si>
    <t>Pomoc społeczna</t>
  </si>
  <si>
    <t>600</t>
  </si>
  <si>
    <t>Transport i łączność</t>
  </si>
  <si>
    <t>60016</t>
  </si>
  <si>
    <t>801</t>
  </si>
  <si>
    <t>Oświata i wychowanie</t>
  </si>
  <si>
    <t>Szkoły podstawowe</t>
  </si>
  <si>
    <t>Gimnazja</t>
  </si>
  <si>
    <t>851</t>
  </si>
  <si>
    <t>Usługi opiekuńcze i specjalistyczne usługi opiekuńcze</t>
  </si>
  <si>
    <t>Pozostała działalność</t>
  </si>
  <si>
    <t>900</t>
  </si>
  <si>
    <t>926</t>
  </si>
  <si>
    <t>01010</t>
  </si>
  <si>
    <t>90015</t>
  </si>
  <si>
    <t>Urzędy wojewódzkie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</si>
  <si>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</si>
  <si>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</si>
  <si>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</si>
  <si>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</si>
  <si>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</si>
  <si>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</si>
  <si>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</si>
  <si>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</si>
  <si>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</si>
  <si>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</si>
  <si>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</si>
  <si>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</si>
  <si>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</si>
  <si>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</si>
  <si>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</si>
  <si>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</si>
  <si>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</si>
  <si>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</si>
  <si>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</si>
  <si>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</si>
  <si>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</si>
  <si>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</si>
  <si>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</si>
  <si>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</si>
  <si>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"</t>
  </si>
  <si>
    <t>Urząd Gminy Sochaczew</t>
  </si>
  <si>
    <t>Ogółem Dział 600</t>
  </si>
  <si>
    <t>Ogółem Dział 010</t>
  </si>
  <si>
    <t>Ogółem Dział 754</t>
  </si>
  <si>
    <t>Ogółem Dział 750</t>
  </si>
  <si>
    <t>33.</t>
  </si>
  <si>
    <t>34.</t>
  </si>
  <si>
    <t>35.</t>
  </si>
  <si>
    <t>36.</t>
  </si>
  <si>
    <t>37.</t>
  </si>
  <si>
    <t>38.</t>
  </si>
  <si>
    <t>Ogółem Dział 900</t>
  </si>
  <si>
    <t>Jednostki sektora finansów publicznych</t>
  </si>
  <si>
    <t>Nazwa jednostki</t>
  </si>
  <si>
    <t>Jednostki spoza sektora finansów publicznych</t>
  </si>
  <si>
    <t>80101</t>
  </si>
  <si>
    <t>39.</t>
  </si>
  <si>
    <t>40.</t>
  </si>
  <si>
    <t>41.</t>
  </si>
  <si>
    <t>42.</t>
  </si>
  <si>
    <t>43.</t>
  </si>
  <si>
    <t>Urzędy naczelnych organów władzy państwowej, kontroli i ochrony prawa</t>
  </si>
  <si>
    <t>Świadczenia rodzinne, świadczenia z funduszu alimentacyjnego oraz składki na ubezpieczenia emerytalne i rentowe z ubezpieczenia społecznego</t>
  </si>
  <si>
    <t>Składki na ubezpieczenie zdrowotne opłacane za osoby pobierające niektóre świadczenia z pomocy społecznej, niektóre świadczenia rodzinne oraz za osoby uczestniczące w zajęciach w centrum integracji społecznej</t>
  </si>
  <si>
    <t>Ogółem Dział 801</t>
  </si>
  <si>
    <t xml:space="preserve">     DOCHODY BUDŻETU</t>
  </si>
  <si>
    <t>Przebudowa drogi gminnej w miejscowości Czerwonka Parcel</t>
  </si>
  <si>
    <t>Budowa oświetlenia ulicznego w miejscowości Altanka</t>
  </si>
  <si>
    <t>Budowa oświetlenia ulicznego w miejscowości Czerwonka Parcel</t>
  </si>
  <si>
    <t>Budowa oświetlenia ulicznego w miejscowości Dzięglewo</t>
  </si>
  <si>
    <t>Budowa oświetlenia ulicznego w miejscowości Gawłów</t>
  </si>
  <si>
    <t>Budowa oświetlenia ulicznego w miejscowości Kuznocin</t>
  </si>
  <si>
    <t>Ochrona i promocja zdrowia wśród mieszkańców gminy</t>
  </si>
  <si>
    <t>Gmina Miasto Sochaczew</t>
  </si>
  <si>
    <t xml:space="preserve">Nazwa </t>
  </si>
  <si>
    <t>Upowszechnianie kultury fizycznej wśród dzieci i młodzieży w wieku szkolnym oraz osób dorosłych z terenu gminy</t>
  </si>
  <si>
    <t>Planowane dochody na 2015 r</t>
  </si>
  <si>
    <t>Dotacje celowe dla podmiotów zaliczanych i niezaliczanych do sektora finansów publicznych w 2015 r.</t>
  </si>
  <si>
    <t>rok 2015</t>
  </si>
  <si>
    <t>Budowa przepompowni sieci wodociagowej w Czystem</t>
  </si>
  <si>
    <t>Przebudowa drogi gminnej w miejscowości Nowe Mostki</t>
  </si>
  <si>
    <t>Przebudowa drogi gminnej w miejscowości Kuznocin</t>
  </si>
  <si>
    <t>Przebudowa drogi gminnej w miejscowości Żdżarów</t>
  </si>
  <si>
    <t>Przebudowa drogi gminnej w miejscowości Żuków</t>
  </si>
  <si>
    <t>Montaż klimatyzacji w budynku UG</t>
  </si>
  <si>
    <t>Przebudowa kotłowni z olejowej na gazową w budynku UG</t>
  </si>
  <si>
    <t>Budowa zjazdu do szkoły w Żukowie</t>
  </si>
  <si>
    <t>92695</t>
  </si>
  <si>
    <t>Budowa oświetlenia ulicznego w miejscowości Kożuszki Parcel (za kanałem)</t>
  </si>
  <si>
    <t>Budowa oświetlenia ulicznego przy chodniku w miejscowości Orły Cesin</t>
  </si>
  <si>
    <t>Budowa oświetlenia ulicznego przy chodniku w miejscowości Kożuszki Parcel - Sochaczew Wieś - Wójtówka</t>
  </si>
  <si>
    <r>
      <t xml:space="preserve">Przebudowa drogi gminnej w miejscowości Dachowa </t>
    </r>
    <r>
      <rPr>
        <sz val="10"/>
        <color indexed="17"/>
        <rFont val="Arial"/>
        <family val="2"/>
      </rPr>
      <t>(w tym F.S. 9.900)</t>
    </r>
  </si>
  <si>
    <r>
      <t xml:space="preserve">Zakup wiaty przystankowej w m.Dzięglewo </t>
    </r>
    <r>
      <rPr>
        <sz val="10"/>
        <color indexed="17"/>
        <rFont val="Arial"/>
        <family val="2"/>
      </rPr>
      <t>(w tym F.S. 3.000)</t>
    </r>
  </si>
  <si>
    <r>
      <t xml:space="preserve">Budowa oświetlenia ulicznego w miejscowości Kaźmierów - Ignacówka </t>
    </r>
    <r>
      <rPr>
        <sz val="10"/>
        <color indexed="17"/>
        <rFont val="Arial"/>
        <family val="2"/>
      </rPr>
      <t>(w tym F.S. 10.861)</t>
    </r>
  </si>
  <si>
    <r>
      <t xml:space="preserve">Budowa oświetlenia ulicznego w miejscowości Andrzejów Duranowski </t>
    </r>
    <r>
      <rPr>
        <sz val="10"/>
        <color indexed="17"/>
        <rFont val="Arial"/>
        <family val="2"/>
      </rPr>
      <t>(w tym F.S. 14.471)</t>
    </r>
  </si>
  <si>
    <r>
      <t xml:space="preserve">Budowa oświetlenia ulicznego w miejscowości Kożuszki Parcel (k.hydroforni) </t>
    </r>
    <r>
      <rPr>
        <sz val="10"/>
        <color indexed="17"/>
        <rFont val="Arial"/>
        <family val="2"/>
      </rPr>
      <t>(w tym F.S. 10.000)</t>
    </r>
  </si>
  <si>
    <r>
      <t xml:space="preserve">Budowa oświetlenia ulicznego w miejscowości Żuków </t>
    </r>
    <r>
      <rPr>
        <sz val="10"/>
        <color indexed="17"/>
        <rFont val="Arial"/>
        <family val="2"/>
      </rPr>
      <t>(w tym F.S. 14.059)</t>
    </r>
  </si>
  <si>
    <r>
      <t xml:space="preserve">Budowa oświetlenia ulicznego w miejscowości Rozlazłów </t>
    </r>
    <r>
      <rPr>
        <sz val="10"/>
        <color indexed="17"/>
        <rFont val="Arial"/>
        <family val="2"/>
      </rPr>
      <t>(w tym F.S. 18.082)</t>
    </r>
  </si>
  <si>
    <t>85154</t>
  </si>
  <si>
    <t>Ogółem Dział 851</t>
  </si>
  <si>
    <r>
      <t xml:space="preserve">Budowa parkingu przy drodze gminnej w Kątach (obok szkoły) </t>
    </r>
    <r>
      <rPr>
        <sz val="10"/>
        <color indexed="17"/>
        <rFont val="Arial"/>
        <family val="2"/>
      </rPr>
      <t>(w tym F.S. 23.097)</t>
    </r>
  </si>
  <si>
    <r>
      <t xml:space="preserve">Projekt rozbudowy budynku Szkoły Podstawowej w Feliksowie </t>
    </r>
    <r>
      <rPr>
        <sz val="10"/>
        <color indexed="17"/>
        <rFont val="Arial"/>
        <family val="2"/>
      </rPr>
      <t>(w tym F.S. 6.917)</t>
    </r>
  </si>
  <si>
    <r>
      <t xml:space="preserve">Zakup wiaty przystankowej w m.Zosin </t>
    </r>
    <r>
      <rPr>
        <sz val="10"/>
        <color indexed="17"/>
        <rFont val="Arial"/>
        <family val="2"/>
      </rPr>
      <t>(w tym F.S. 6.000)</t>
    </r>
  </si>
  <si>
    <t>w tym fs. 157.747</t>
  </si>
  <si>
    <r>
      <rPr>
        <sz val="10"/>
        <rFont val="Arial"/>
        <family val="2"/>
      </rPr>
      <t>Zakup pieca CO dla OSP Nowe Mostki</t>
    </r>
    <r>
      <rPr>
        <sz val="10"/>
        <color indexed="10"/>
        <rFont val="Arial"/>
        <family val="2"/>
      </rPr>
      <t xml:space="preserve"> </t>
    </r>
    <r>
      <rPr>
        <sz val="10"/>
        <color indexed="17"/>
        <rFont val="Arial"/>
        <family val="2"/>
      </rPr>
      <t>(</t>
    </r>
    <r>
      <rPr>
        <sz val="10"/>
        <color indexed="17"/>
        <rFont val="Arial"/>
        <family val="2"/>
      </rPr>
      <t>w tym F.S. 10.000)</t>
    </r>
  </si>
  <si>
    <t xml:space="preserve">Przebudowa drogi gminnej w miejscowości Władysławów </t>
  </si>
  <si>
    <t xml:space="preserve">Zakup drukarki </t>
  </si>
  <si>
    <t xml:space="preserve">Budowa oświetlenia ulicznego w miejscowości Kożuszki Parcel </t>
  </si>
  <si>
    <t>Zakup 2 wiat przystankowych w m.Żdżarów</t>
  </si>
  <si>
    <t>Województwo Mazowieckie</t>
  </si>
  <si>
    <t>Upowszechnianie kultury i sztuki oraz ochrona dóbr kultury i tradycji narodowej</t>
  </si>
  <si>
    <r>
      <t xml:space="preserve">Budowa placu zabaw przy budynku Gimnazjum w Wymysłowie na terenie gminnym </t>
    </r>
    <r>
      <rPr>
        <sz val="10"/>
        <color indexed="17"/>
        <rFont val="Arial"/>
        <family val="2"/>
      </rPr>
      <t>(w tym F.S. 31.360)</t>
    </r>
  </si>
  <si>
    <t>Dotacje ogółem przed zmianą</t>
  </si>
  <si>
    <t>Dotacje ogółem po zmianie</t>
  </si>
  <si>
    <t>Zwiększenia (+)</t>
  </si>
  <si>
    <t>Zmniejszenia (-)</t>
  </si>
  <si>
    <t>Wydatki ogółem przed zmianą</t>
  </si>
  <si>
    <t>Wydatki ogółem po zmianie</t>
  </si>
  <si>
    <t>Po zmianie ogółem</t>
  </si>
  <si>
    <t>Zwiększenia(+)</t>
  </si>
  <si>
    <t>Zmniejszenia(-)</t>
  </si>
  <si>
    <t>Przed zmianą ogółem</t>
  </si>
  <si>
    <t>0,00</t>
  </si>
  <si>
    <t>Dodatek energetyczny</t>
  </si>
  <si>
    <t>Kwota dotacji przed zmianą</t>
  </si>
  <si>
    <t>zwiększenia (+)</t>
  </si>
  <si>
    <t>zmniejszenia (-)</t>
  </si>
  <si>
    <t>Kwota dotacji po znmianie</t>
  </si>
  <si>
    <t>Wybory Prezydenta Rzeczypospolitej Polskiej</t>
  </si>
  <si>
    <t>0</t>
  </si>
  <si>
    <t>01095</t>
  </si>
  <si>
    <t>kwota zmiany</t>
  </si>
  <si>
    <t>Zakup Lekkiego Samochodu Ratowniczo-Gaśniczego dla jednostki OSP z terenu Gminy Sochaczew</t>
  </si>
  <si>
    <t xml:space="preserve">             </t>
  </si>
  <si>
    <t>Wydatki budżetu gminy na zadania inwestycyjne na 2015 rok nieobjęte wykazem przedsięwzięć do Wieloletniej Prognozy Finansowej</t>
  </si>
  <si>
    <t>A.      170 000
B.
C.
…</t>
  </si>
  <si>
    <t>Przebudowa drogi gminnej w miejscowości Rozlazłów</t>
  </si>
  <si>
    <t>Realizacja zadań wymagajacych stosowania specjalnej organizacji nauki i metod pracy dla dzieci i młodzieży w szkołach podstawowych, gimnazjach, liceach ogólnokształącących, liceach profilowanych i szkołach zawodowych oraz szkołach artystycznych</t>
  </si>
  <si>
    <t>Przebudowa dróg gminnych w miejscowościach: Kąty, Bronisławy, Adamowa Góra, Janów</t>
  </si>
  <si>
    <t>Budowa placu zabaw w Dachowej na terenie gminnym</t>
  </si>
  <si>
    <t>Budowa kotłowni gazowej w istniejącym budynku Szkoły w Kątach</t>
  </si>
  <si>
    <t>Zakup samochodu na potrzeby UG</t>
  </si>
  <si>
    <t>Referenda ogólnokrajowe i konstytucyjne</t>
  </si>
  <si>
    <t>+ 1 035,00</t>
  </si>
  <si>
    <t>+ 2 712,00</t>
  </si>
  <si>
    <t>+ 3 747,00</t>
  </si>
  <si>
    <t>Projekt przebudowy drogi gminnej w miejscowości Andrzejów Duranowski</t>
  </si>
  <si>
    <t>+ 19 000</t>
  </si>
  <si>
    <t>A. 1 554 995,00
B.    951 233,34
C.
…</t>
  </si>
  <si>
    <t>minus 2.194.478,28</t>
  </si>
  <si>
    <t>+ 42 250,00</t>
  </si>
  <si>
    <t>+ 42 250</t>
  </si>
  <si>
    <t>A.      
B.
C. 42 250
…</t>
  </si>
  <si>
    <t>+ 6 000</t>
  </si>
  <si>
    <t>+ 21 000</t>
  </si>
  <si>
    <t>+ 27 000</t>
  </si>
  <si>
    <t xml:space="preserve">     - WFOŚiGW</t>
  </si>
  <si>
    <t>+ 11 310,00</t>
  </si>
  <si>
    <t>+ 197 608,00</t>
  </si>
  <si>
    <t>Wpływy z różnych dochodów</t>
  </si>
  <si>
    <t>+ 83 198,00</t>
  </si>
  <si>
    <t>Dotacje celowe w ramach programów finansowanych z udziałem środków europejskich oraz środków, o których mowa w art..5 ust.1 pkt 3 oraz ust. 3 pkt 5 i 6 ustawy, lub płatności w ramach budżetu środków europejskich, z wyłączeniem dochodów klasyfikowanych w paragrafie 625</t>
  </si>
  <si>
    <t>+ 114 410,00</t>
  </si>
  <si>
    <t>+ 100,00</t>
  </si>
  <si>
    <t>- 1 544,60</t>
  </si>
  <si>
    <t>- 2 194 478,28</t>
  </si>
  <si>
    <t>Dotacja celowa otrzymana z tytułu pomocy finansowej udzielanej między jednostkami samorządu terytoriloanego na dofinansowanie własnych zadań inwestycyjnych i zakupów inwestycyjnych</t>
  </si>
  <si>
    <t>- 821 945,75</t>
  </si>
  <si>
    <t>Dotacje celowe otrzymane z budżetu państwa na realizację inwestycjii i zakupów inwestycyjnych własnych gmin</t>
  </si>
  <si>
    <t>- 1 372 532,53</t>
  </si>
  <si>
    <t>Dotacje otrzymane z państwowych funduszy celowych na finansowanie lub dofinansowanie kosztów realizacji inwestycjii i zakupów inwestycyjnych jednostek sektora finansów publicznych</t>
  </si>
  <si>
    <t>- 2 196 022,88</t>
  </si>
  <si>
    <t>Wybory do Sejmu i Senatu</t>
  </si>
  <si>
    <t>- 334,60</t>
  </si>
  <si>
    <t>- 1 210,00</t>
  </si>
  <si>
    <t>Zakup 4 aparatów oddechowych Fenzy</t>
  </si>
  <si>
    <t>A.      
B.
C. 
…</t>
  </si>
  <si>
    <t>+ 13 786</t>
  </si>
  <si>
    <t>Zakup 2 zestawów PSP R1</t>
  </si>
  <si>
    <t>+ 6 760</t>
  </si>
  <si>
    <t>+ 63 046</t>
  </si>
  <si>
    <t>+ 45 000</t>
  </si>
  <si>
    <t>minus 2 130 478,28</t>
  </si>
  <si>
    <t>minus 2.040.682,28</t>
  </si>
  <si>
    <t>+ 295 805,00</t>
  </si>
  <si>
    <t>+ 5 103,00</t>
  </si>
  <si>
    <t>+ 312 318,00</t>
  </si>
  <si>
    <t>+ 301 008,00</t>
  </si>
  <si>
    <t>+ 299 463,40</t>
  </si>
  <si>
    <t>+ 552 176,00</t>
  </si>
  <si>
    <t xml:space="preserve">Załącznik nr 1 do Uchwały Nr XVII/70/2015 Rady Gminy Sochaczew z dnia 30 września 2015 roku zmieniające Uchwałę Budżetową Gminy Sochaczew na rok 2015 </t>
  </si>
  <si>
    <t xml:space="preserve">Załącznik nr 4 do Uchwały Nr XVII/70/2015 Rady Gminy Sochaczew z dnia 30  września 2015 roku zmieniające Uchwałę Budżetową Gminy Sochaczew na rok 2015 </t>
  </si>
  <si>
    <t xml:space="preserve">Załącznik nr 5 do Uchwały Nr XVII/70/2015 Rady Gminy Sochaczew z dnia 30 września 2015 roku zmieniająca Uchwałę Budżetową Gminy Sochaczew na rok 2015 </t>
  </si>
  <si>
    <t xml:space="preserve">Załącznik Nr 3 do Uchwały NrXVII/70/2015 Rady Gminy Sochaczew z dnia30 września 2015 roku zmieniająca Uchwałę Budżetową Gminy Sochaczew na rok 2015 </t>
  </si>
  <si>
    <t>Budowa oświetlenia przy boisku w miejscowości Wymysłów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</si>
</sst>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  <numFmt numFmtId="169" formatCode="00\-000"/>
    <numFmt numFmtId="170" formatCode="#,##0.0"/>
    <numFmt numFmtId="171" formatCode="#,##0;[Red]#,##0"/>
    <numFmt numFmtId="172" formatCode="#,##0.00_ ;\-#,##0.00\ "/>
  </numFmts>
  <fonts count="64">
    <font>
      <sz val="10"/>
      <name val="Arial"/>
      <family val="0"/>
    </font>
    <font>
      <b/>
      <sz val="10"/>
      <name val="Arial"/>
      <family val="2"/>
    </font>
    <font>
      <b/>
      <sz val="14"/>
      <name val="Arial CE"/>
      <family val="2"/>
    </font>
    <font>
      <sz val="10"/>
      <name val="Arial CE"/>
      <family val="2"/>
    </font>
    <font>
      <i/>
      <sz val="10"/>
      <name val="Arial CE"/>
      <family val="0"/>
    </font>
    <font>
      <b/>
      <sz val="8"/>
      <name val="Arial"/>
      <family val="2"/>
    </font>
    <font>
      <b/>
      <sz val="10"/>
      <name val="Arial CE"/>
      <family val="0"/>
    </font>
    <font>
      <sz val="8"/>
      <name val="Arial"/>
      <family val="2"/>
    </font>
    <font>
      <b/>
      <sz val="7"/>
      <name val="Arial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6"/>
      <name val="Arial CE"/>
      <family val="2"/>
    </font>
    <font>
      <sz val="6"/>
      <name val="Arial CE"/>
      <family val="2"/>
    </font>
    <font>
      <b/>
      <sz val="9"/>
      <name val="Arial CE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sz val="10"/>
      <color indexed="57"/>
      <name val="Arial"/>
      <family val="2"/>
    </font>
    <font>
      <sz val="10"/>
      <color indexed="17"/>
      <name val="Arial"/>
      <family val="2"/>
    </font>
    <font>
      <b/>
      <sz val="6"/>
      <name val="Cambria"/>
      <family val="1"/>
    </font>
    <font>
      <sz val="6"/>
      <name val="Cambria"/>
      <family val="1"/>
    </font>
    <font>
      <sz val="6"/>
      <name val="Arial"/>
      <family val="2"/>
    </font>
    <font>
      <b/>
      <sz val="6"/>
      <color indexed="10"/>
      <name val="Cambria"/>
      <family val="1"/>
    </font>
    <font>
      <b/>
      <sz val="7"/>
      <name val="Arial CE"/>
      <family val="0"/>
    </font>
    <font>
      <sz val="7"/>
      <name val="Arial CE"/>
      <family val="0"/>
    </font>
    <font>
      <sz val="7"/>
      <name val="Arial"/>
      <family val="2"/>
    </font>
    <font>
      <b/>
      <sz val="8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"/>
      <family val="2"/>
    </font>
    <font>
      <sz val="10"/>
      <color rgb="FF00B050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25" borderId="1" applyNumberFormat="0" applyAlignment="0" applyProtection="0"/>
    <xf numFmtId="0" fontId="48" fillId="26" borderId="2" applyNumberFormat="0" applyAlignment="0" applyProtection="0"/>
    <xf numFmtId="0" fontId="49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50" fillId="0" borderId="3" applyNumberFormat="0" applyFill="0" applyAlignment="0" applyProtection="0"/>
    <xf numFmtId="0" fontId="51" fillId="28" borderId="4" applyNumberFormat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26" borderId="1" applyNumberFormat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7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31" borderId="0" applyNumberFormat="0" applyBorder="0" applyAlignment="0" applyProtection="0"/>
  </cellStyleXfs>
  <cellXfs count="21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32" borderId="10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0" fillId="0" borderId="10" xfId="0" applyFont="1" applyBorder="1" applyAlignment="1">
      <alignment horizontal="left" vertical="center" wrapText="1"/>
    </xf>
    <xf numFmtId="49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3" fontId="1" fillId="0" borderId="10" xfId="0" applyNumberFormat="1" applyFont="1" applyBorder="1" applyAlignment="1">
      <alignment horizontal="right" vertical="center"/>
    </xf>
    <xf numFmtId="3" fontId="0" fillId="0" borderId="10" xfId="0" applyNumberFormat="1" applyBorder="1" applyAlignment="1">
      <alignment horizontal="right" vertical="center"/>
    </xf>
    <xf numFmtId="3" fontId="0" fillId="0" borderId="10" xfId="0" applyNumberFormat="1" applyFont="1" applyBorder="1" applyAlignment="1">
      <alignment horizontal="right" vertical="center"/>
    </xf>
    <xf numFmtId="49" fontId="0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12" fillId="33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3" fontId="0" fillId="0" borderId="10" xfId="0" applyNumberFormat="1" applyFont="1" applyBorder="1" applyAlignment="1">
      <alignment horizontal="right" vertical="center" wrapText="1"/>
    </xf>
    <xf numFmtId="0" fontId="0" fillId="0" borderId="10" xfId="0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vertical="center"/>
    </xf>
    <xf numFmtId="0" fontId="0" fillId="0" borderId="0" xfId="0" applyFont="1" applyAlignment="1">
      <alignment/>
    </xf>
    <xf numFmtId="3" fontId="0" fillId="0" borderId="10" xfId="0" applyNumberForma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 wrapText="1"/>
    </xf>
    <xf numFmtId="3" fontId="0" fillId="0" borderId="11" xfId="0" applyNumberFormat="1" applyBorder="1" applyAlignment="1">
      <alignment horizontal="right" vertical="center"/>
    </xf>
    <xf numFmtId="49" fontId="0" fillId="0" borderId="11" xfId="0" applyNumberFormat="1" applyBorder="1" applyAlignment="1">
      <alignment horizontal="center" vertical="center"/>
    </xf>
    <xf numFmtId="0" fontId="7" fillId="0" borderId="11" xfId="0" applyFont="1" applyBorder="1" applyAlignment="1">
      <alignment vertical="center" wrapText="1"/>
    </xf>
    <xf numFmtId="3" fontId="0" fillId="0" borderId="11" xfId="0" applyNumberFormat="1" applyBorder="1" applyAlignment="1">
      <alignment horizontal="center" vertical="center" wrapText="1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7" fillId="0" borderId="0" xfId="0" applyFont="1" applyAlignment="1">
      <alignment horizontal="right"/>
    </xf>
    <xf numFmtId="0" fontId="0" fillId="0" borderId="11" xfId="0" applyFont="1" applyBorder="1" applyAlignment="1">
      <alignment horizontal="center" vertical="center"/>
    </xf>
    <xf numFmtId="3" fontId="0" fillId="0" borderId="11" xfId="0" applyNumberFormat="1" applyFont="1" applyBorder="1" applyAlignment="1">
      <alignment horizontal="right" vertical="center" wrapText="1"/>
    </xf>
    <xf numFmtId="3" fontId="0" fillId="0" borderId="11" xfId="0" applyNumberFormat="1" applyFont="1" applyBorder="1" applyAlignment="1">
      <alignment horizontal="right" vertical="center"/>
    </xf>
    <xf numFmtId="3" fontId="0" fillId="0" borderId="11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0" fillId="0" borderId="11" xfId="0" applyFont="1" applyBorder="1" applyAlignment="1">
      <alignment horizontal="left" vertical="center" wrapText="1"/>
    </xf>
    <xf numFmtId="9" fontId="1" fillId="0" borderId="10" xfId="54" applyFont="1" applyBorder="1" applyAlignment="1">
      <alignment horizontal="center" vertical="center" wrapText="1"/>
    </xf>
    <xf numFmtId="9" fontId="1" fillId="0" borderId="0" xfId="54" applyFont="1" applyAlignment="1">
      <alignment vertical="center"/>
    </xf>
    <xf numFmtId="172" fontId="1" fillId="0" borderId="10" xfId="42" applyNumberFormat="1" applyFont="1" applyBorder="1" applyAlignment="1">
      <alignment horizontal="right" vertical="center"/>
    </xf>
    <xf numFmtId="172" fontId="5" fillId="0" borderId="10" xfId="42" applyNumberFormat="1" applyFont="1" applyBorder="1" applyAlignment="1">
      <alignment horizontal="right" vertical="center" wrapText="1"/>
    </xf>
    <xf numFmtId="0" fontId="62" fillId="0" borderId="10" xfId="0" applyFont="1" applyBorder="1" applyAlignment="1">
      <alignment horizontal="left" vertical="center" wrapText="1"/>
    </xf>
    <xf numFmtId="0" fontId="63" fillId="0" borderId="0" xfId="0" applyFont="1" applyAlignment="1">
      <alignment vertical="center"/>
    </xf>
    <xf numFmtId="0" fontId="20" fillId="32" borderId="10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left" vertical="center" wrapText="1"/>
    </xf>
    <xf numFmtId="4" fontId="20" fillId="0" borderId="10" xfId="0" applyNumberFormat="1" applyFont="1" applyBorder="1" applyAlignment="1">
      <alignment vertical="center"/>
    </xf>
    <xf numFmtId="49" fontId="20" fillId="0" borderId="10" xfId="0" applyNumberFormat="1" applyFont="1" applyBorder="1" applyAlignment="1">
      <alignment horizontal="right" vertical="center"/>
    </xf>
    <xf numFmtId="4" fontId="23" fillId="0" borderId="10" xfId="0" applyNumberFormat="1" applyFont="1" applyBorder="1" applyAlignment="1">
      <alignment vertical="center"/>
    </xf>
    <xf numFmtId="49" fontId="23" fillId="0" borderId="10" xfId="0" applyNumberFormat="1" applyFont="1" applyBorder="1" applyAlignment="1">
      <alignment horizontal="right" vertical="center"/>
    </xf>
    <xf numFmtId="4" fontId="23" fillId="0" borderId="10" xfId="0" applyNumberFormat="1" applyFont="1" applyBorder="1" applyAlignment="1">
      <alignment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Fill="1" applyBorder="1" applyAlignment="1">
      <alignment horizontal="left" vertical="center" wrapText="1"/>
    </xf>
    <xf numFmtId="4" fontId="21" fillId="0" borderId="10" xfId="0" applyNumberFormat="1" applyFont="1" applyBorder="1" applyAlignment="1">
      <alignment vertical="center"/>
    </xf>
    <xf numFmtId="49" fontId="21" fillId="0" borderId="10" xfId="0" applyNumberFormat="1" applyFont="1" applyBorder="1" applyAlignment="1">
      <alignment horizontal="right" vertical="center"/>
    </xf>
    <xf numFmtId="4" fontId="20" fillId="0" borderId="10" xfId="0" applyNumberFormat="1" applyFont="1" applyBorder="1" applyAlignment="1">
      <alignment/>
    </xf>
    <xf numFmtId="0" fontId="21" fillId="0" borderId="10" xfId="0" applyNumberFormat="1" applyFont="1" applyBorder="1" applyAlignment="1">
      <alignment horizontal="left" vertical="center" wrapText="1"/>
    </xf>
    <xf numFmtId="49" fontId="21" fillId="0" borderId="10" xfId="0" applyNumberFormat="1" applyFont="1" applyBorder="1" applyAlignment="1">
      <alignment horizontal="left" vertical="center" wrapText="1"/>
    </xf>
    <xf numFmtId="4" fontId="20" fillId="32" borderId="10" xfId="0" applyNumberFormat="1" applyFont="1" applyFill="1" applyBorder="1" applyAlignment="1">
      <alignment horizontal="right" vertical="center"/>
    </xf>
    <xf numFmtId="49" fontId="20" fillId="32" borderId="10" xfId="0" applyNumberFormat="1" applyFont="1" applyFill="1" applyBorder="1" applyAlignment="1">
      <alignment horizontal="right" vertical="center"/>
    </xf>
    <xf numFmtId="4" fontId="20" fillId="34" borderId="10" xfId="0" applyNumberFormat="1" applyFont="1" applyFill="1" applyBorder="1" applyAlignment="1">
      <alignment vertical="center"/>
    </xf>
    <xf numFmtId="49" fontId="20" fillId="34" borderId="10" xfId="0" applyNumberFormat="1" applyFont="1" applyFill="1" applyBorder="1" applyAlignment="1">
      <alignment horizontal="right" vertical="center"/>
    </xf>
    <xf numFmtId="0" fontId="24" fillId="32" borderId="10" xfId="0" applyFont="1" applyFill="1" applyBorder="1" applyAlignment="1">
      <alignment horizontal="center" vertical="center"/>
    </xf>
    <xf numFmtId="0" fontId="25" fillId="0" borderId="0" xfId="0" applyFont="1" applyAlignment="1">
      <alignment/>
    </xf>
    <xf numFmtId="0" fontId="24" fillId="32" borderId="10" xfId="0" applyFont="1" applyFill="1" applyBorder="1" applyAlignment="1">
      <alignment horizontal="center" vertical="center" wrapText="1"/>
    </xf>
    <xf numFmtId="0" fontId="25" fillId="33" borderId="10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49" fontId="8" fillId="32" borderId="10" xfId="0" applyNumberFormat="1" applyFont="1" applyFill="1" applyBorder="1" applyAlignment="1">
      <alignment horizontal="center" vertical="center"/>
    </xf>
    <xf numFmtId="4" fontId="8" fillId="32" borderId="10" xfId="0" applyNumberFormat="1" applyFont="1" applyFill="1" applyBorder="1" applyAlignment="1">
      <alignment horizontal="right" vertical="center" wrapText="1"/>
    </xf>
    <xf numFmtId="4" fontId="8" fillId="32" borderId="10" xfId="0" applyNumberFormat="1" applyFont="1" applyFill="1" applyBorder="1" applyAlignment="1">
      <alignment horizontal="right" vertical="center"/>
    </xf>
    <xf numFmtId="49" fontId="26" fillId="0" borderId="10" xfId="0" applyNumberFormat="1" applyFont="1" applyBorder="1" applyAlignment="1">
      <alignment horizontal="center" vertical="center"/>
    </xf>
    <xf numFmtId="0" fontId="26" fillId="0" borderId="10" xfId="0" applyFont="1" applyBorder="1" applyAlignment="1">
      <alignment horizontal="left" vertical="center" wrapText="1"/>
    </xf>
    <xf numFmtId="4" fontId="26" fillId="0" borderId="10" xfId="0" applyNumberFormat="1" applyFont="1" applyBorder="1" applyAlignment="1">
      <alignment horizontal="right" vertical="center" wrapText="1"/>
    </xf>
    <xf numFmtId="0" fontId="8" fillId="32" borderId="10" xfId="0" applyFont="1" applyFill="1" applyBorder="1" applyAlignment="1">
      <alignment horizontal="left" vertical="center" wrapText="1"/>
    </xf>
    <xf numFmtId="49" fontId="26" fillId="0" borderId="10" xfId="0" applyNumberFormat="1" applyFont="1" applyBorder="1" applyAlignment="1">
      <alignment horizontal="right" vertical="center" wrapText="1"/>
    </xf>
    <xf numFmtId="49" fontId="26" fillId="0" borderId="10" xfId="0" applyNumberFormat="1" applyFont="1" applyBorder="1" applyAlignment="1">
      <alignment horizontal="right" vertical="center"/>
    </xf>
    <xf numFmtId="49" fontId="8" fillId="32" borderId="10" xfId="0" applyNumberFormat="1" applyFont="1" applyFill="1" applyBorder="1" applyAlignment="1">
      <alignment horizontal="right" vertical="center" wrapText="1"/>
    </xf>
    <xf numFmtId="0" fontId="9" fillId="0" borderId="0" xfId="0" applyFont="1" applyAlignment="1">
      <alignment horizontal="center" vertical="center" wrapText="1"/>
    </xf>
    <xf numFmtId="0" fontId="63" fillId="0" borderId="0" xfId="0" applyFont="1" applyAlignment="1">
      <alignment/>
    </xf>
    <xf numFmtId="0" fontId="0" fillId="0" borderId="0" xfId="0" applyAlignment="1">
      <alignment horizontal="left"/>
    </xf>
    <xf numFmtId="0" fontId="10" fillId="33" borderId="10" xfId="0" applyFont="1" applyFill="1" applyBorder="1" applyAlignment="1">
      <alignment horizontal="center" vertical="center"/>
    </xf>
    <xf numFmtId="0" fontId="27" fillId="0" borderId="10" xfId="0" applyFont="1" applyBorder="1" applyAlignment="1">
      <alignment horizontal="center" vertical="center" wrapText="1"/>
    </xf>
    <xf numFmtId="4" fontId="27" fillId="0" borderId="10" xfId="0" applyNumberFormat="1" applyFont="1" applyBorder="1" applyAlignment="1">
      <alignment horizontal="right" vertical="center"/>
    </xf>
    <xf numFmtId="49" fontId="27" fillId="0" borderId="10" xfId="0" applyNumberFormat="1" applyFont="1" applyBorder="1" applyAlignment="1">
      <alignment horizontal="right" vertical="center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left" vertical="center"/>
    </xf>
    <xf numFmtId="4" fontId="10" fillId="0" borderId="10" xfId="0" applyNumberFormat="1" applyFont="1" applyBorder="1" applyAlignment="1">
      <alignment horizontal="right" vertical="center"/>
    </xf>
    <xf numFmtId="49" fontId="10" fillId="0" borderId="10" xfId="0" applyNumberFormat="1" applyFont="1" applyBorder="1" applyAlignment="1">
      <alignment horizontal="right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4" fontId="10" fillId="0" borderId="10" xfId="0" applyNumberFormat="1" applyFont="1" applyBorder="1" applyAlignment="1">
      <alignment horizontal="right" vertical="center" wrapText="1"/>
    </xf>
    <xf numFmtId="49" fontId="10" fillId="0" borderId="10" xfId="0" applyNumberFormat="1" applyFont="1" applyBorder="1" applyAlignment="1">
      <alignment horizontal="right" vertical="center" wrapText="1"/>
    </xf>
    <xf numFmtId="4" fontId="27" fillId="32" borderId="10" xfId="0" applyNumberFormat="1" applyFont="1" applyFill="1" applyBorder="1" applyAlignment="1">
      <alignment horizontal="right" vertical="center" wrapText="1"/>
    </xf>
    <xf numFmtId="49" fontId="27" fillId="32" borderId="10" xfId="0" applyNumberFormat="1" applyFont="1" applyFill="1" applyBorder="1" applyAlignment="1">
      <alignment horizontal="right" vertical="center" wrapText="1"/>
    </xf>
    <xf numFmtId="49" fontId="20" fillId="0" borderId="10" xfId="0" applyNumberFormat="1" applyFont="1" applyBorder="1" applyAlignment="1">
      <alignment horizontal="center" vertical="center"/>
    </xf>
    <xf numFmtId="49" fontId="21" fillId="0" borderId="10" xfId="0" applyNumberFormat="1" applyFont="1" applyBorder="1" applyAlignment="1">
      <alignment horizontal="center" vertical="center"/>
    </xf>
    <xf numFmtId="0" fontId="22" fillId="35" borderId="10" xfId="0" applyFont="1" applyFill="1" applyBorder="1" applyAlignment="1">
      <alignment horizontal="center" vertical="center"/>
    </xf>
    <xf numFmtId="49" fontId="0" fillId="0" borderId="10" xfId="0" applyNumberFormat="1" applyBorder="1" applyAlignment="1">
      <alignment vertical="center"/>
    </xf>
    <xf numFmtId="49" fontId="1" fillId="0" borderId="10" xfId="0" applyNumberFormat="1" applyFont="1" applyBorder="1" applyAlignment="1">
      <alignment vertical="center"/>
    </xf>
    <xf numFmtId="49" fontId="0" fillId="0" borderId="10" xfId="0" applyNumberFormat="1" applyFont="1" applyBorder="1" applyAlignment="1">
      <alignment vertical="center"/>
    </xf>
    <xf numFmtId="49" fontId="1" fillId="0" borderId="10" xfId="0" applyNumberFormat="1" applyFont="1" applyBorder="1" applyAlignment="1">
      <alignment horizontal="right" vertical="center"/>
    </xf>
    <xf numFmtId="0" fontId="10" fillId="0" borderId="0" xfId="0" applyFont="1" applyAlignment="1">
      <alignment vertical="center"/>
    </xf>
    <xf numFmtId="0" fontId="0" fillId="0" borderId="0" xfId="0" applyAlignment="1">
      <alignment vertical="center" shrinkToFit="1"/>
    </xf>
    <xf numFmtId="0" fontId="0" fillId="0" borderId="10" xfId="0" applyFont="1" applyFill="1" applyBorder="1" applyAlignment="1">
      <alignment horizontal="left" vertical="center" wrapText="1"/>
    </xf>
    <xf numFmtId="3" fontId="0" fillId="0" borderId="10" xfId="0" applyNumberFormat="1" applyFill="1" applyBorder="1" applyAlignment="1">
      <alignment horizontal="right" vertical="center"/>
    </xf>
    <xf numFmtId="0" fontId="7" fillId="0" borderId="10" xfId="0" applyFont="1" applyFill="1" applyBorder="1" applyAlignment="1">
      <alignment vertical="center" wrapText="1"/>
    </xf>
    <xf numFmtId="3" fontId="0" fillId="0" borderId="10" xfId="0" applyNumberForma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49" fontId="0" fillId="0" borderId="10" xfId="0" applyNumberFormat="1" applyFont="1" applyFill="1" applyBorder="1" applyAlignment="1">
      <alignment horizontal="right" vertical="center" wrapText="1"/>
    </xf>
    <xf numFmtId="49" fontId="1" fillId="0" borderId="10" xfId="54" applyNumberFormat="1" applyFont="1" applyBorder="1" applyAlignment="1">
      <alignment horizontal="right" vertical="center"/>
    </xf>
    <xf numFmtId="0" fontId="0" fillId="0" borderId="10" xfId="0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left" vertical="center" wrapText="1"/>
    </xf>
    <xf numFmtId="0" fontId="14" fillId="0" borderId="10" xfId="0" applyFont="1" applyFill="1" applyBorder="1" applyAlignment="1">
      <alignment vertical="center" wrapText="1"/>
    </xf>
    <xf numFmtId="0" fontId="63" fillId="0" borderId="0" xfId="0" applyFont="1" applyFill="1" applyAlignment="1">
      <alignment vertical="center"/>
    </xf>
    <xf numFmtId="49" fontId="0" fillId="0" borderId="10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3" fontId="0" fillId="0" borderId="10" xfId="0" applyNumberFormat="1" applyFont="1" applyFill="1" applyBorder="1" applyAlignment="1">
      <alignment horizontal="right" vertical="center" wrapText="1"/>
    </xf>
    <xf numFmtId="3" fontId="0" fillId="0" borderId="10" xfId="0" applyNumberFormat="1" applyFont="1" applyFill="1" applyBorder="1" applyAlignment="1">
      <alignment horizontal="right" vertical="center"/>
    </xf>
    <xf numFmtId="3" fontId="0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172" fontId="1" fillId="0" borderId="10" xfId="42" applyNumberFormat="1" applyFont="1" applyBorder="1" applyAlignment="1">
      <alignment horizontal="right" vertical="center" wrapText="1"/>
    </xf>
    <xf numFmtId="4" fontId="1" fillId="32" borderId="10" xfId="0" applyNumberFormat="1" applyFont="1" applyFill="1" applyBorder="1" applyAlignment="1">
      <alignment horizontal="right" vertical="center"/>
    </xf>
    <xf numFmtId="4" fontId="1" fillId="32" borderId="10" xfId="0" applyNumberFormat="1" applyFont="1" applyFill="1" applyBorder="1" applyAlignment="1">
      <alignment horizontal="right" vertical="center"/>
    </xf>
    <xf numFmtId="49" fontId="0" fillId="0" borderId="10" xfId="0" applyNumberFormat="1" applyFont="1" applyFill="1" applyBorder="1" applyAlignment="1">
      <alignment horizontal="center" vertical="center"/>
    </xf>
    <xf numFmtId="49" fontId="24" fillId="32" borderId="10" xfId="0" applyNumberFormat="1" applyFont="1" applyFill="1" applyBorder="1" applyAlignment="1">
      <alignment horizontal="right" vertical="center"/>
    </xf>
    <xf numFmtId="4" fontId="24" fillId="32" borderId="10" xfId="0" applyNumberFormat="1" applyFont="1" applyFill="1" applyBorder="1" applyAlignment="1">
      <alignment horizontal="right" vertical="center"/>
    </xf>
    <xf numFmtId="4" fontId="0" fillId="0" borderId="10" xfId="0" applyNumberFormat="1" applyFill="1" applyBorder="1" applyAlignment="1">
      <alignment horizontal="right" vertical="center"/>
    </xf>
    <xf numFmtId="4" fontId="0" fillId="0" borderId="10" xfId="0" applyNumberFormat="1" applyFont="1" applyFill="1" applyBorder="1" applyAlignment="1">
      <alignment horizontal="right" vertical="center"/>
    </xf>
    <xf numFmtId="0" fontId="7" fillId="0" borderId="10" xfId="0" applyFont="1" applyFill="1" applyBorder="1" applyAlignment="1">
      <alignment vertical="center" wrapText="1"/>
    </xf>
    <xf numFmtId="49" fontId="0" fillId="0" borderId="10" xfId="0" applyNumberFormat="1" applyFill="1" applyBorder="1" applyAlignment="1">
      <alignment horizontal="right" vertical="center"/>
    </xf>
    <xf numFmtId="49" fontId="26" fillId="0" borderId="10" xfId="0" applyNumberFormat="1" applyFont="1" applyFill="1" applyBorder="1" applyAlignment="1">
      <alignment horizontal="right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0" fillId="36" borderId="11" xfId="0" applyFont="1" applyFill="1" applyBorder="1" applyAlignment="1">
      <alignment horizontal="center" vertical="center"/>
    </xf>
    <xf numFmtId="0" fontId="0" fillId="36" borderId="11" xfId="0" applyFont="1" applyFill="1" applyBorder="1" applyAlignment="1">
      <alignment horizontal="left" vertical="center" wrapText="1"/>
    </xf>
    <xf numFmtId="3" fontId="0" fillId="36" borderId="10" xfId="0" applyNumberFormat="1" applyFill="1" applyBorder="1" applyAlignment="1">
      <alignment horizontal="right" vertical="center"/>
    </xf>
    <xf numFmtId="3" fontId="0" fillId="36" borderId="10" xfId="0" applyNumberFormat="1" applyFont="1" applyFill="1" applyBorder="1" applyAlignment="1">
      <alignment horizontal="right" vertical="center" wrapText="1"/>
    </xf>
    <xf numFmtId="3" fontId="0" fillId="36" borderId="10" xfId="0" applyNumberFormat="1" applyFont="1" applyFill="1" applyBorder="1" applyAlignment="1">
      <alignment horizontal="right" vertical="center"/>
    </xf>
    <xf numFmtId="0" fontId="7" fillId="36" borderId="10" xfId="0" applyFont="1" applyFill="1" applyBorder="1" applyAlignment="1">
      <alignment vertical="center" wrapText="1"/>
    </xf>
    <xf numFmtId="3" fontId="0" fillId="36" borderId="10" xfId="0" applyNumberFormat="1" applyFont="1" applyFill="1" applyBorder="1" applyAlignment="1">
      <alignment horizontal="center" vertical="center" wrapText="1"/>
    </xf>
    <xf numFmtId="0" fontId="0" fillId="36" borderId="0" xfId="0" applyFont="1" applyFill="1" applyAlignment="1">
      <alignment vertical="center"/>
    </xf>
    <xf numFmtId="49" fontId="26" fillId="36" borderId="1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49" fontId="7" fillId="0" borderId="10" xfId="0" applyNumberFormat="1" applyFont="1" applyFill="1" applyBorder="1" applyAlignment="1">
      <alignment horizontal="left" vertical="center" wrapText="1"/>
    </xf>
    <xf numFmtId="0" fontId="0" fillId="36" borderId="12" xfId="0" applyFont="1" applyFill="1" applyBorder="1" applyAlignment="1">
      <alignment horizontal="center" vertical="center"/>
    </xf>
    <xf numFmtId="0" fontId="0" fillId="36" borderId="12" xfId="0" applyFont="1" applyFill="1" applyBorder="1" applyAlignment="1">
      <alignment horizontal="left" vertical="center" wrapText="1"/>
    </xf>
    <xf numFmtId="3" fontId="0" fillId="36" borderId="12" xfId="0" applyNumberFormat="1" applyFill="1" applyBorder="1" applyAlignment="1">
      <alignment horizontal="right" vertical="center"/>
    </xf>
    <xf numFmtId="3" fontId="0" fillId="36" borderId="12" xfId="0" applyNumberFormat="1" applyFont="1" applyFill="1" applyBorder="1" applyAlignment="1">
      <alignment horizontal="right" vertical="center" wrapText="1"/>
    </xf>
    <xf numFmtId="3" fontId="0" fillId="36" borderId="12" xfId="0" applyNumberFormat="1" applyFont="1" applyFill="1" applyBorder="1" applyAlignment="1">
      <alignment horizontal="right" vertical="center"/>
    </xf>
    <xf numFmtId="0" fontId="7" fillId="36" borderId="12" xfId="0" applyFont="1" applyFill="1" applyBorder="1" applyAlignment="1">
      <alignment vertical="center" wrapText="1"/>
    </xf>
    <xf numFmtId="3" fontId="0" fillId="36" borderId="12" xfId="0" applyNumberFormat="1" applyFill="1" applyBorder="1" applyAlignment="1">
      <alignment horizontal="center" vertical="center" wrapText="1"/>
    </xf>
    <xf numFmtId="0" fontId="0" fillId="36" borderId="10" xfId="0" applyFont="1" applyFill="1" applyBorder="1" applyAlignment="1">
      <alignment horizontal="center" vertical="center"/>
    </xf>
    <xf numFmtId="0" fontId="0" fillId="36" borderId="10" xfId="0" applyFont="1" applyFill="1" applyBorder="1" applyAlignment="1">
      <alignment horizontal="left" vertical="center" wrapText="1"/>
    </xf>
    <xf numFmtId="4" fontId="0" fillId="36" borderId="10" xfId="0" applyNumberFormat="1" applyFill="1" applyBorder="1" applyAlignment="1">
      <alignment horizontal="right" vertical="center"/>
    </xf>
    <xf numFmtId="4" fontId="0" fillId="36" borderId="10" xfId="0" applyNumberFormat="1" applyFont="1" applyFill="1" applyBorder="1" applyAlignment="1">
      <alignment horizontal="right" vertical="center" wrapText="1"/>
    </xf>
    <xf numFmtId="4" fontId="0" fillId="36" borderId="10" xfId="0" applyNumberFormat="1" applyFont="1" applyFill="1" applyBorder="1" applyAlignment="1">
      <alignment horizontal="right" vertical="center"/>
    </xf>
    <xf numFmtId="0" fontId="7" fillId="36" borderId="10" xfId="0" applyFont="1" applyFill="1" applyBorder="1" applyAlignment="1">
      <alignment vertical="center" wrapText="1"/>
    </xf>
    <xf numFmtId="49" fontId="26" fillId="36" borderId="10" xfId="0" applyNumberFormat="1" applyFont="1" applyFill="1" applyBorder="1" applyAlignment="1">
      <alignment horizontal="right" vertical="center" wrapText="1"/>
    </xf>
    <xf numFmtId="49" fontId="8" fillId="0" borderId="10" xfId="54" applyNumberFormat="1" applyFont="1" applyBorder="1" applyAlignment="1">
      <alignment horizontal="right" vertical="center" wrapText="1"/>
    </xf>
    <xf numFmtId="3" fontId="0" fillId="36" borderId="10" xfId="0" applyNumberFormat="1" applyFill="1" applyBorder="1" applyAlignment="1">
      <alignment horizontal="center" vertical="center" wrapText="1"/>
    </xf>
    <xf numFmtId="0" fontId="0" fillId="36" borderId="0" xfId="0" applyFill="1" applyAlignment="1">
      <alignment vertical="center"/>
    </xf>
    <xf numFmtId="49" fontId="8" fillId="0" borderId="10" xfId="0" applyNumberFormat="1" applyFont="1" applyBorder="1" applyAlignment="1">
      <alignment horizontal="right" vertical="center"/>
    </xf>
    <xf numFmtId="49" fontId="0" fillId="36" borderId="10" xfId="0" applyNumberFormat="1" applyFill="1" applyBorder="1" applyAlignment="1">
      <alignment horizontal="center" vertical="center"/>
    </xf>
    <xf numFmtId="0" fontId="0" fillId="36" borderId="10" xfId="0" applyFill="1" applyBorder="1" applyAlignment="1">
      <alignment horizontal="left" vertical="center" wrapText="1"/>
    </xf>
    <xf numFmtId="49" fontId="8" fillId="34" borderId="10" xfId="0" applyNumberFormat="1" applyFont="1" applyFill="1" applyBorder="1" applyAlignment="1">
      <alignment horizontal="right" vertical="center" wrapText="1"/>
    </xf>
    <xf numFmtId="0" fontId="24" fillId="32" borderId="10" xfId="0" applyFont="1" applyFill="1" applyBorder="1" applyAlignment="1">
      <alignment horizontal="center" vertical="center" wrapText="1"/>
    </xf>
    <xf numFmtId="0" fontId="24" fillId="32" borderId="10" xfId="0" applyFont="1" applyFill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4" fillId="32" borderId="11" xfId="0" applyFont="1" applyFill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7" fillId="0" borderId="0" xfId="0" applyFont="1" applyAlignment="1">
      <alignment horizontal="right" vertical="center" wrapText="1"/>
    </xf>
    <xf numFmtId="0" fontId="7" fillId="0" borderId="0" xfId="0" applyFont="1" applyAlignment="1">
      <alignment horizontal="right" vertical="center" wrapText="1"/>
    </xf>
    <xf numFmtId="0" fontId="0" fillId="0" borderId="0" xfId="0" applyAlignment="1">
      <alignment/>
    </xf>
    <xf numFmtId="0" fontId="24" fillId="32" borderId="10" xfId="0" applyFont="1" applyFill="1" applyBorder="1" applyAlignment="1">
      <alignment horizontal="center"/>
    </xf>
    <xf numFmtId="0" fontId="20" fillId="32" borderId="11" xfId="0" applyFont="1" applyFill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 wrapText="1"/>
    </xf>
    <xf numFmtId="0" fontId="26" fillId="0" borderId="0" xfId="0" applyFont="1" applyAlignment="1">
      <alignment horizontal="right" vertical="center" wrapText="1"/>
    </xf>
    <xf numFmtId="0" fontId="26" fillId="0" borderId="0" xfId="0" applyFont="1" applyAlignment="1">
      <alignment horizontal="right" wrapText="1"/>
    </xf>
    <xf numFmtId="0" fontId="20" fillId="32" borderId="14" xfId="0" applyFont="1" applyFill="1" applyBorder="1" applyAlignment="1">
      <alignment horizontal="center" vertical="center"/>
    </xf>
    <xf numFmtId="0" fontId="20" fillId="32" borderId="15" xfId="0" applyFont="1" applyFill="1" applyBorder="1" applyAlignment="1">
      <alignment horizontal="center" vertical="center"/>
    </xf>
    <xf numFmtId="0" fontId="20" fillId="32" borderId="16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11" fillId="32" borderId="10" xfId="0" applyFont="1" applyFill="1" applyBorder="1" applyAlignment="1">
      <alignment horizontal="center" vertical="center"/>
    </xf>
    <xf numFmtId="0" fontId="20" fillId="32" borderId="10" xfId="0" applyFont="1" applyFill="1" applyBorder="1" applyAlignment="1">
      <alignment horizontal="center" vertical="center"/>
    </xf>
    <xf numFmtId="0" fontId="20" fillId="32" borderId="10" xfId="0" applyFont="1" applyFill="1" applyBorder="1" applyAlignment="1">
      <alignment horizontal="center" vertical="center" wrapText="1"/>
    </xf>
    <xf numFmtId="0" fontId="27" fillId="32" borderId="10" xfId="0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27" fillId="32" borderId="11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27" fillId="32" borderId="10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7" fillId="0" borderId="0" xfId="0" applyFont="1" applyAlignment="1">
      <alignment horizontal="right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6" fillId="32" borderId="10" xfId="0" applyFont="1" applyFill="1" applyBorder="1" applyAlignment="1">
      <alignment horizontal="left" vertical="center"/>
    </xf>
    <xf numFmtId="9" fontId="1" fillId="0" borderId="10" xfId="54" applyFont="1" applyBorder="1" applyAlignment="1">
      <alignment horizontal="center" vertical="center"/>
    </xf>
    <xf numFmtId="0" fontId="27" fillId="34" borderId="10" xfId="0" applyFont="1" applyFill="1" applyBorder="1" applyAlignment="1">
      <alignment vertical="center" wrapText="1"/>
    </xf>
    <xf numFmtId="0" fontId="5" fillId="34" borderId="10" xfId="0" applyFont="1" applyFill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U56"/>
  <sheetViews>
    <sheetView tabSelected="1" zoomScalePageLayoutView="0" workbookViewId="0" topLeftCell="A1">
      <selection activeCell="H33" sqref="H33:V34"/>
    </sheetView>
  </sheetViews>
  <sheetFormatPr defaultColWidth="9.140625" defaultRowHeight="12.75"/>
  <cols>
    <col min="1" max="1" width="4.140625" style="0" customWidth="1"/>
    <col min="2" max="2" width="15.8515625" style="0" customWidth="1"/>
    <col min="3" max="3" width="14.421875" style="0" customWidth="1"/>
    <col min="4" max="4" width="11.57421875" style="0" customWidth="1"/>
    <col min="5" max="5" width="9.57421875" style="0" customWidth="1"/>
    <col min="6" max="6" width="10.28125" style="0" customWidth="1"/>
    <col min="7" max="7" width="10.421875" style="0" customWidth="1"/>
    <col min="8" max="8" width="9.00390625" style="0" customWidth="1"/>
    <col min="9" max="9" width="9.421875" style="0" customWidth="1"/>
    <col min="10" max="10" width="10.140625" style="0" customWidth="1"/>
    <col min="11" max="11" width="11.140625" style="0" customWidth="1"/>
    <col min="12" max="12" width="9.00390625" style="0" customWidth="1"/>
    <col min="13" max="13" width="0.13671875" style="0" hidden="1" customWidth="1"/>
    <col min="14" max="14" width="9.140625" style="0" hidden="1" customWidth="1"/>
    <col min="15" max="15" width="5.140625" style="0" hidden="1" customWidth="1"/>
    <col min="16" max="21" width="9.140625" style="0" hidden="1" customWidth="1"/>
  </cols>
  <sheetData>
    <row r="1" spans="2:21" ht="18" customHeight="1">
      <c r="B1" s="184" t="s">
        <v>242</v>
      </c>
      <c r="C1" s="185"/>
      <c r="D1" s="185"/>
      <c r="E1" s="185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186"/>
      <c r="T1" s="186"/>
      <c r="U1" s="186"/>
    </row>
    <row r="2" spans="2:21" ht="12.75"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6"/>
      <c r="T2" s="186"/>
      <c r="U2" s="186"/>
    </row>
    <row r="3" spans="2:5" ht="9.75" customHeight="1">
      <c r="B3" s="6"/>
      <c r="C3" s="6"/>
      <c r="D3" s="6"/>
      <c r="E3" s="6"/>
    </row>
    <row r="4" ht="12.75">
      <c r="F4" s="1" t="s">
        <v>117</v>
      </c>
    </row>
    <row r="5" spans="1:12" s="75" customFormat="1" ht="15" customHeight="1">
      <c r="A5" s="179" t="s">
        <v>0</v>
      </c>
      <c r="B5" s="179" t="s">
        <v>10</v>
      </c>
      <c r="C5" s="181" t="s">
        <v>173</v>
      </c>
      <c r="D5" s="179" t="s">
        <v>171</v>
      </c>
      <c r="E5" s="179" t="s">
        <v>172</v>
      </c>
      <c r="F5" s="187" t="s">
        <v>128</v>
      </c>
      <c r="G5" s="187"/>
      <c r="H5" s="187"/>
      <c r="I5" s="187"/>
      <c r="J5" s="187"/>
      <c r="K5" s="187"/>
      <c r="L5" s="187"/>
    </row>
    <row r="6" spans="1:12" s="75" customFormat="1" ht="15" customHeight="1">
      <c r="A6" s="179"/>
      <c r="B6" s="179"/>
      <c r="C6" s="182"/>
      <c r="D6" s="180"/>
      <c r="E6" s="180"/>
      <c r="F6" s="178" t="s">
        <v>170</v>
      </c>
      <c r="G6" s="179" t="s">
        <v>43</v>
      </c>
      <c r="H6" s="179"/>
      <c r="I6" s="179"/>
      <c r="J6" s="179"/>
      <c r="K6" s="179"/>
      <c r="L6" s="179"/>
    </row>
    <row r="7" spans="1:12" s="75" customFormat="1" ht="15" customHeight="1">
      <c r="A7" s="180"/>
      <c r="B7" s="180"/>
      <c r="C7" s="182"/>
      <c r="D7" s="180"/>
      <c r="E7" s="180"/>
      <c r="F7" s="178"/>
      <c r="G7" s="179" t="s">
        <v>2</v>
      </c>
      <c r="H7" s="179" t="s">
        <v>8</v>
      </c>
      <c r="I7" s="179"/>
      <c r="J7" s="179" t="s">
        <v>7</v>
      </c>
      <c r="K7" s="179" t="s">
        <v>8</v>
      </c>
      <c r="L7" s="179"/>
    </row>
    <row r="8" spans="1:12" s="75" customFormat="1" ht="124.5" customHeight="1">
      <c r="A8" s="180"/>
      <c r="B8" s="180"/>
      <c r="C8" s="183"/>
      <c r="D8" s="180"/>
      <c r="E8" s="180"/>
      <c r="F8" s="178"/>
      <c r="G8" s="179"/>
      <c r="H8" s="74" t="s">
        <v>3</v>
      </c>
      <c r="I8" s="76" t="s">
        <v>4</v>
      </c>
      <c r="J8" s="179"/>
      <c r="K8" s="74" t="s">
        <v>3</v>
      </c>
      <c r="L8" s="76" t="s">
        <v>4</v>
      </c>
    </row>
    <row r="9" spans="1:12" s="78" customFormat="1" ht="23.25" customHeight="1">
      <c r="A9" s="77">
        <v>1</v>
      </c>
      <c r="B9" s="77">
        <v>2</v>
      </c>
      <c r="C9" s="77">
        <v>3</v>
      </c>
      <c r="D9" s="77">
        <v>4</v>
      </c>
      <c r="E9" s="77">
        <v>5</v>
      </c>
      <c r="F9" s="77">
        <v>6</v>
      </c>
      <c r="G9" s="77">
        <v>7</v>
      </c>
      <c r="H9" s="77">
        <v>8</v>
      </c>
      <c r="I9" s="77">
        <v>9</v>
      </c>
      <c r="J9" s="77">
        <v>10</v>
      </c>
      <c r="K9" s="77">
        <v>11</v>
      </c>
      <c r="L9" s="77">
        <v>12</v>
      </c>
    </row>
    <row r="10" spans="1:12" ht="45.75" customHeight="1">
      <c r="A10" s="79" t="s">
        <v>52</v>
      </c>
      <c r="B10" s="85" t="s">
        <v>53</v>
      </c>
      <c r="C10" s="80">
        <v>4870706.62</v>
      </c>
      <c r="D10" s="88" t="s">
        <v>174</v>
      </c>
      <c r="E10" s="88" t="s">
        <v>217</v>
      </c>
      <c r="F10" s="80">
        <v>2676228.34</v>
      </c>
      <c r="G10" s="80">
        <v>0</v>
      </c>
      <c r="H10" s="80">
        <v>0</v>
      </c>
      <c r="I10" s="81">
        <v>0</v>
      </c>
      <c r="J10" s="80">
        <v>2676228.34</v>
      </c>
      <c r="K10" s="80">
        <v>2676228.34</v>
      </c>
      <c r="L10" s="81">
        <v>0</v>
      </c>
    </row>
    <row r="11" spans="1:12" s="4" customFormat="1" ht="99" customHeight="1">
      <c r="A11" s="82"/>
      <c r="B11" s="83" t="s">
        <v>218</v>
      </c>
      <c r="C11" s="84">
        <v>1773179.09</v>
      </c>
      <c r="D11" s="86" t="s">
        <v>174</v>
      </c>
      <c r="E11" s="86" t="s">
        <v>219</v>
      </c>
      <c r="F11" s="84">
        <v>951233.34</v>
      </c>
      <c r="G11" s="86" t="s">
        <v>174</v>
      </c>
      <c r="H11" s="86" t="s">
        <v>174</v>
      </c>
      <c r="I11" s="87" t="s">
        <v>174</v>
      </c>
      <c r="J11" s="86" t="s">
        <v>219</v>
      </c>
      <c r="K11" s="86" t="s">
        <v>219</v>
      </c>
      <c r="L11" s="87" t="s">
        <v>174</v>
      </c>
    </row>
    <row r="12" spans="1:12" s="4" customFormat="1" ht="64.5" customHeight="1">
      <c r="A12" s="82"/>
      <c r="B12" s="83" t="s">
        <v>220</v>
      </c>
      <c r="C12" s="84">
        <v>2927527.53</v>
      </c>
      <c r="D12" s="86" t="s">
        <v>174</v>
      </c>
      <c r="E12" s="86" t="s">
        <v>221</v>
      </c>
      <c r="F12" s="84">
        <v>1554995</v>
      </c>
      <c r="G12" s="86" t="s">
        <v>174</v>
      </c>
      <c r="H12" s="86" t="s">
        <v>174</v>
      </c>
      <c r="I12" s="87" t="s">
        <v>174</v>
      </c>
      <c r="J12" s="86" t="s">
        <v>221</v>
      </c>
      <c r="K12" s="86" t="s">
        <v>221</v>
      </c>
      <c r="L12" s="87" t="s">
        <v>174</v>
      </c>
    </row>
    <row r="13" spans="1:12" s="4" customFormat="1" ht="106.5" customHeight="1">
      <c r="A13" s="79" t="s">
        <v>46</v>
      </c>
      <c r="B13" s="85" t="s">
        <v>47</v>
      </c>
      <c r="C13" s="80">
        <v>57844</v>
      </c>
      <c r="D13" s="88" t="s">
        <v>209</v>
      </c>
      <c r="E13" s="88" t="s">
        <v>174</v>
      </c>
      <c r="F13" s="80">
        <v>69154</v>
      </c>
      <c r="G13" s="80">
        <v>69154</v>
      </c>
      <c r="H13" s="80">
        <v>69154</v>
      </c>
      <c r="I13" s="81">
        <v>0</v>
      </c>
      <c r="J13" s="80">
        <v>0</v>
      </c>
      <c r="K13" s="80">
        <v>0</v>
      </c>
      <c r="L13" s="81">
        <v>0</v>
      </c>
    </row>
    <row r="14" spans="1:12" s="4" customFormat="1" ht="106.5" customHeight="1">
      <c r="A14" s="82"/>
      <c r="B14" s="83" t="s">
        <v>45</v>
      </c>
      <c r="C14" s="84">
        <v>57844</v>
      </c>
      <c r="D14" s="86" t="s">
        <v>209</v>
      </c>
      <c r="E14" s="86" t="s">
        <v>174</v>
      </c>
      <c r="F14" s="84">
        <v>69154</v>
      </c>
      <c r="G14" s="86" t="s">
        <v>209</v>
      </c>
      <c r="H14" s="86" t="s">
        <v>209</v>
      </c>
      <c r="I14" s="87" t="s">
        <v>174</v>
      </c>
      <c r="J14" s="87" t="s">
        <v>174</v>
      </c>
      <c r="K14" s="87" t="s">
        <v>174</v>
      </c>
      <c r="L14" s="87" t="s">
        <v>174</v>
      </c>
    </row>
    <row r="15" spans="1:12" s="4" customFormat="1" ht="72.75" customHeight="1">
      <c r="A15" s="79" t="s">
        <v>48</v>
      </c>
      <c r="B15" s="85" t="s">
        <v>49</v>
      </c>
      <c r="C15" s="80">
        <v>0</v>
      </c>
      <c r="D15" s="88" t="s">
        <v>202</v>
      </c>
      <c r="E15" s="88" t="s">
        <v>174</v>
      </c>
      <c r="F15" s="80">
        <v>42250</v>
      </c>
      <c r="G15" s="80">
        <v>0</v>
      </c>
      <c r="H15" s="80">
        <v>0</v>
      </c>
      <c r="I15" s="81">
        <v>0</v>
      </c>
      <c r="J15" s="80">
        <v>42250</v>
      </c>
      <c r="K15" s="80">
        <v>42250</v>
      </c>
      <c r="L15" s="81">
        <v>0</v>
      </c>
    </row>
    <row r="16" spans="1:12" s="4" customFormat="1" ht="106.5" customHeight="1">
      <c r="A16" s="82"/>
      <c r="B16" s="83" t="s">
        <v>222</v>
      </c>
      <c r="C16" s="84">
        <v>0</v>
      </c>
      <c r="D16" s="86" t="s">
        <v>202</v>
      </c>
      <c r="E16" s="86" t="s">
        <v>174</v>
      </c>
      <c r="F16" s="84">
        <v>42250</v>
      </c>
      <c r="G16" s="86" t="s">
        <v>174</v>
      </c>
      <c r="H16" s="86" t="s">
        <v>174</v>
      </c>
      <c r="I16" s="87" t="s">
        <v>174</v>
      </c>
      <c r="J16" s="86" t="s">
        <v>202</v>
      </c>
      <c r="K16" s="86" t="s">
        <v>202</v>
      </c>
      <c r="L16" s="87" t="s">
        <v>174</v>
      </c>
    </row>
    <row r="17" spans="1:12" s="4" customFormat="1" ht="76.5" customHeight="1">
      <c r="A17" s="79" t="s">
        <v>55</v>
      </c>
      <c r="B17" s="85" t="s">
        <v>56</v>
      </c>
      <c r="C17" s="80">
        <v>758221.67</v>
      </c>
      <c r="D17" s="88" t="s">
        <v>210</v>
      </c>
      <c r="E17" s="88" t="s">
        <v>174</v>
      </c>
      <c r="F17" s="80">
        <v>955829.67</v>
      </c>
      <c r="G17" s="80">
        <v>841419.67</v>
      </c>
      <c r="H17" s="80">
        <v>325663.87</v>
      </c>
      <c r="I17" s="81">
        <v>82107.8</v>
      </c>
      <c r="J17" s="80">
        <v>114410</v>
      </c>
      <c r="K17" s="80">
        <v>0</v>
      </c>
      <c r="L17" s="81">
        <v>114410</v>
      </c>
    </row>
    <row r="18" spans="1:12" s="4" customFormat="1" ht="42.75" customHeight="1">
      <c r="A18" s="82"/>
      <c r="B18" s="83" t="s">
        <v>211</v>
      </c>
      <c r="C18" s="84">
        <v>0</v>
      </c>
      <c r="D18" s="86" t="s">
        <v>212</v>
      </c>
      <c r="E18" s="86" t="s">
        <v>174</v>
      </c>
      <c r="F18" s="84">
        <v>83198</v>
      </c>
      <c r="G18" s="86" t="s">
        <v>212</v>
      </c>
      <c r="H18" s="86" t="s">
        <v>174</v>
      </c>
      <c r="I18" s="87" t="s">
        <v>174</v>
      </c>
      <c r="J18" s="87" t="s">
        <v>174</v>
      </c>
      <c r="K18" s="87" t="s">
        <v>174</v>
      </c>
      <c r="L18" s="87" t="s">
        <v>174</v>
      </c>
    </row>
    <row r="19" spans="1:12" s="4" customFormat="1" ht="145.5" customHeight="1">
      <c r="A19" s="82"/>
      <c r="B19" s="83" t="s">
        <v>213</v>
      </c>
      <c r="C19" s="84">
        <v>0</v>
      </c>
      <c r="D19" s="86" t="s">
        <v>214</v>
      </c>
      <c r="E19" s="86" t="s">
        <v>174</v>
      </c>
      <c r="F19" s="84">
        <v>114410</v>
      </c>
      <c r="G19" s="86" t="s">
        <v>174</v>
      </c>
      <c r="H19" s="86" t="s">
        <v>174</v>
      </c>
      <c r="I19" s="87" t="s">
        <v>174</v>
      </c>
      <c r="J19" s="86" t="s">
        <v>214</v>
      </c>
      <c r="K19" s="87" t="s">
        <v>174</v>
      </c>
      <c r="L19" s="86" t="s">
        <v>214</v>
      </c>
    </row>
    <row r="20" spans="1:12" ht="42.75" customHeight="1">
      <c r="A20" s="79" t="s">
        <v>50</v>
      </c>
      <c r="B20" s="85" t="s">
        <v>51</v>
      </c>
      <c r="C20" s="80">
        <v>2457670.99</v>
      </c>
      <c r="D20" s="88" t="s">
        <v>239</v>
      </c>
      <c r="E20" s="88" t="s">
        <v>216</v>
      </c>
      <c r="F20" s="80">
        <v>2757134.39</v>
      </c>
      <c r="G20" s="80">
        <v>2757134.39</v>
      </c>
      <c r="H20" s="80">
        <v>2697134.39</v>
      </c>
      <c r="I20" s="81">
        <v>0</v>
      </c>
      <c r="J20" s="80">
        <v>0</v>
      </c>
      <c r="K20" s="80">
        <v>0</v>
      </c>
      <c r="L20" s="81">
        <v>0</v>
      </c>
    </row>
    <row r="21" spans="1:12" s="4" customFormat="1" ht="84.75" customHeight="1">
      <c r="A21" s="82"/>
      <c r="B21" s="83" t="s">
        <v>45</v>
      </c>
      <c r="C21" s="84">
        <v>2166518.99</v>
      </c>
      <c r="D21" s="86" t="s">
        <v>239</v>
      </c>
      <c r="E21" s="86" t="s">
        <v>216</v>
      </c>
      <c r="F21" s="84">
        <v>2465982.39</v>
      </c>
      <c r="G21" s="86" t="s">
        <v>240</v>
      </c>
      <c r="H21" s="86" t="s">
        <v>240</v>
      </c>
      <c r="I21" s="87" t="s">
        <v>174</v>
      </c>
      <c r="J21" s="86" t="s">
        <v>174</v>
      </c>
      <c r="K21" s="86" t="s">
        <v>174</v>
      </c>
      <c r="L21" s="87" t="s">
        <v>174</v>
      </c>
    </row>
    <row r="22" spans="1:12" s="7" customFormat="1" ht="33.75" customHeight="1">
      <c r="A22" s="179" t="s">
        <v>9</v>
      </c>
      <c r="B22" s="179"/>
      <c r="C22" s="80">
        <v>38838239.59</v>
      </c>
      <c r="D22" s="88" t="s">
        <v>241</v>
      </c>
      <c r="E22" s="138" t="s">
        <v>223</v>
      </c>
      <c r="F22" s="80">
        <v>37194392.71</v>
      </c>
      <c r="G22" s="139">
        <v>34222013.37</v>
      </c>
      <c r="H22" s="139">
        <v>3250144.23</v>
      </c>
      <c r="I22" s="139">
        <v>115259.14</v>
      </c>
      <c r="J22" s="139">
        <v>2972379.34</v>
      </c>
      <c r="K22" s="80">
        <v>2718478.34</v>
      </c>
      <c r="L22" s="139">
        <v>124410</v>
      </c>
    </row>
    <row r="23" spans="2:5" ht="12.75">
      <c r="B23" s="2"/>
      <c r="C23" s="2"/>
      <c r="D23" s="2"/>
      <c r="E23" s="2"/>
    </row>
    <row r="24" spans="1:5" ht="12.75">
      <c r="A24" s="3" t="s">
        <v>5</v>
      </c>
      <c r="B24" s="2"/>
      <c r="C24" s="2"/>
      <c r="D24" s="2"/>
      <c r="E24" s="2"/>
    </row>
    <row r="25" spans="2:5" ht="12.75">
      <c r="B25" s="2"/>
      <c r="C25" s="2"/>
      <c r="D25" s="2"/>
      <c r="E25" s="2"/>
    </row>
    <row r="26" spans="2:5" ht="12.75">
      <c r="B26" s="2"/>
      <c r="C26" s="2"/>
      <c r="D26" s="2"/>
      <c r="E26" s="2"/>
    </row>
    <row r="27" spans="2:5" ht="12.75">
      <c r="B27" s="2"/>
      <c r="C27" s="2"/>
      <c r="D27" s="2"/>
      <c r="E27" s="2"/>
    </row>
    <row r="28" spans="2:5" ht="12.75">
      <c r="B28" s="2"/>
      <c r="C28" s="2"/>
      <c r="D28" s="2"/>
      <c r="E28" s="2"/>
    </row>
    <row r="29" spans="2:5" ht="12.75">
      <c r="B29" s="2"/>
      <c r="C29" s="2"/>
      <c r="D29" s="2"/>
      <c r="E29" s="2"/>
    </row>
    <row r="30" spans="2:5" ht="12.75">
      <c r="B30" s="2"/>
      <c r="C30" s="2"/>
      <c r="D30" s="2"/>
      <c r="E30" s="2"/>
    </row>
    <row r="31" spans="2:5" ht="12.75">
      <c r="B31" s="2"/>
      <c r="C31" s="2"/>
      <c r="D31" s="2"/>
      <c r="E31" s="2"/>
    </row>
    <row r="32" spans="2:5" ht="207" customHeight="1">
      <c r="B32" s="2"/>
      <c r="C32" s="2"/>
      <c r="D32" s="2"/>
      <c r="E32" s="2"/>
    </row>
    <row r="33" spans="2:5" ht="63" customHeight="1">
      <c r="B33" s="2"/>
      <c r="C33" s="2"/>
      <c r="D33" s="2"/>
      <c r="E33" s="2"/>
    </row>
    <row r="34" spans="2:12" ht="69" customHeight="1">
      <c r="B34" s="2"/>
      <c r="C34" s="2"/>
      <c r="D34" s="2"/>
      <c r="E34" s="2"/>
      <c r="H34" s="40"/>
      <c r="I34" s="42"/>
      <c r="K34" s="40"/>
      <c r="L34" s="42"/>
    </row>
    <row r="35" spans="2:5" ht="9.75" customHeight="1">
      <c r="B35" s="2"/>
      <c r="C35" s="2"/>
      <c r="D35" s="2"/>
      <c r="E35" s="2"/>
    </row>
    <row r="36" spans="2:5" ht="12.75" hidden="1">
      <c r="B36" s="2"/>
      <c r="C36" s="2"/>
      <c r="D36" s="2"/>
      <c r="E36" s="2"/>
    </row>
    <row r="37" spans="2:5" ht="12.75" hidden="1">
      <c r="B37" s="2"/>
      <c r="C37" s="2"/>
      <c r="D37" s="2"/>
      <c r="E37" s="2"/>
    </row>
    <row r="38" spans="2:5" ht="12.75" hidden="1">
      <c r="B38" s="2"/>
      <c r="C38" s="2"/>
      <c r="D38" s="2"/>
      <c r="E38" s="2"/>
    </row>
    <row r="39" spans="2:5" ht="12.75">
      <c r="B39" s="2"/>
      <c r="C39" s="2"/>
      <c r="D39" s="2"/>
      <c r="E39" s="2"/>
    </row>
    <row r="40" spans="2:5" ht="12.75">
      <c r="B40" s="2"/>
      <c r="C40" s="2"/>
      <c r="D40" s="2"/>
      <c r="E40" s="2"/>
    </row>
    <row r="41" spans="2:5" ht="12.75">
      <c r="B41" s="2"/>
      <c r="C41" s="2"/>
      <c r="D41" s="2"/>
      <c r="E41" s="2"/>
    </row>
    <row r="42" spans="2:5" ht="12.75">
      <c r="B42" s="2"/>
      <c r="C42" s="2"/>
      <c r="D42" s="2"/>
      <c r="E42" s="2"/>
    </row>
    <row r="43" spans="2:5" ht="12.75">
      <c r="B43" s="2"/>
      <c r="C43" s="2"/>
      <c r="D43" s="2"/>
      <c r="E43" s="2"/>
    </row>
    <row r="44" spans="2:5" ht="12.75">
      <c r="B44" s="2"/>
      <c r="C44" s="2"/>
      <c r="D44" s="2"/>
      <c r="E44" s="2"/>
    </row>
    <row r="45" spans="2:5" ht="12.75">
      <c r="B45" s="2"/>
      <c r="C45" s="2"/>
      <c r="D45" s="2"/>
      <c r="E45" s="2"/>
    </row>
    <row r="46" spans="2:5" ht="12.75">
      <c r="B46" s="2"/>
      <c r="C46" s="2"/>
      <c r="D46" s="2"/>
      <c r="E46" s="2"/>
    </row>
    <row r="47" spans="2:5" ht="12.75">
      <c r="B47" s="2"/>
      <c r="C47" s="2"/>
      <c r="D47" s="2"/>
      <c r="E47" s="2"/>
    </row>
    <row r="48" spans="2:5" ht="12.75">
      <c r="B48" s="2"/>
      <c r="C48" s="2"/>
      <c r="D48" s="2"/>
      <c r="E48" s="2"/>
    </row>
    <row r="49" spans="2:5" ht="12.75">
      <c r="B49" s="2"/>
      <c r="C49" s="2"/>
      <c r="D49" s="2"/>
      <c r="E49" s="2"/>
    </row>
    <row r="50" spans="2:5" ht="12.75">
      <c r="B50" s="2"/>
      <c r="C50" s="2"/>
      <c r="D50" s="2"/>
      <c r="E50" s="2"/>
    </row>
    <row r="51" spans="2:5" ht="12.75">
      <c r="B51" s="2"/>
      <c r="C51" s="2"/>
      <c r="D51" s="2"/>
      <c r="E51" s="2"/>
    </row>
    <row r="52" spans="2:5" ht="12.75">
      <c r="B52" s="2"/>
      <c r="C52" s="2"/>
      <c r="D52" s="2"/>
      <c r="E52" s="2"/>
    </row>
    <row r="53" spans="2:5" ht="12.75">
      <c r="B53" s="2"/>
      <c r="C53" s="2"/>
      <c r="D53" s="2"/>
      <c r="E53" s="2"/>
    </row>
    <row r="54" spans="2:5" ht="12.75">
      <c r="B54" s="2"/>
      <c r="C54" s="2"/>
      <c r="D54" s="2"/>
      <c r="E54" s="2"/>
    </row>
    <row r="55" spans="2:5" ht="12.75">
      <c r="B55" s="2"/>
      <c r="C55" s="2"/>
      <c r="D55" s="2"/>
      <c r="E55" s="2"/>
    </row>
    <row r="56" spans="2:5" ht="12.75">
      <c r="B56" s="2"/>
      <c r="C56" s="2"/>
      <c r="D56" s="2"/>
      <c r="E56" s="2"/>
    </row>
  </sheetData>
  <sheetProtection/>
  <mergeCells count="14">
    <mergeCell ref="G6:L6"/>
    <mergeCell ref="B1:U2"/>
    <mergeCell ref="A22:B22"/>
    <mergeCell ref="J7:J8"/>
    <mergeCell ref="K7:L7"/>
    <mergeCell ref="G7:G8"/>
    <mergeCell ref="H7:I7"/>
    <mergeCell ref="F5:L5"/>
    <mergeCell ref="F6:F8"/>
    <mergeCell ref="A5:A8"/>
    <mergeCell ref="B5:B8"/>
    <mergeCell ref="C5:C8"/>
    <mergeCell ref="D5:D8"/>
    <mergeCell ref="E5:E8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M38"/>
  <sheetViews>
    <sheetView zoomScaleSheetLayoutView="100" zoomScalePageLayoutView="0" workbookViewId="0" topLeftCell="A4">
      <selection activeCell="A1" sqref="A1:M2"/>
    </sheetView>
  </sheetViews>
  <sheetFormatPr defaultColWidth="9.140625" defaultRowHeight="12.75"/>
  <cols>
    <col min="1" max="1" width="4.140625" style="2" customWidth="1"/>
    <col min="2" max="2" width="4.8515625" style="2" customWidth="1"/>
    <col min="3" max="3" width="22.421875" style="2" customWidth="1"/>
    <col min="4" max="4" width="10.7109375" style="2" customWidth="1"/>
    <col min="5" max="5" width="8.28125" style="2" customWidth="1"/>
    <col min="6" max="6" width="7.7109375" style="2" customWidth="1"/>
    <col min="7" max="7" width="10.8515625" style="2" customWidth="1"/>
    <col min="8" max="8" width="12.00390625" style="2" customWidth="1"/>
    <col min="9" max="9" width="8.28125" style="2" customWidth="1"/>
    <col min="10" max="10" width="7.8515625" style="2" customWidth="1"/>
    <col min="11" max="11" width="10.140625" style="2" customWidth="1"/>
    <col min="12" max="12" width="9.28125" style="2" customWidth="1"/>
    <col min="13" max="13" width="8.7109375" style="0" customWidth="1"/>
  </cols>
  <sheetData>
    <row r="1" spans="1:13" ht="12.75">
      <c r="A1" s="191" t="s">
        <v>243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</row>
    <row r="2" spans="1:13" ht="41.25" customHeight="1">
      <c r="A2" s="192"/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</row>
    <row r="3" spans="1:13" ht="48.75" customHeight="1">
      <c r="A3" s="196" t="s">
        <v>25</v>
      </c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</row>
    <row r="4" ht="12.75">
      <c r="M4" s="10"/>
    </row>
    <row r="5" spans="1:13" s="11" customFormat="1" ht="20.25" customHeight="1">
      <c r="A5" s="197" t="s">
        <v>0</v>
      </c>
      <c r="B5" s="197" t="s">
        <v>6</v>
      </c>
      <c r="C5" s="198" t="s">
        <v>126</v>
      </c>
      <c r="D5" s="199" t="s">
        <v>164</v>
      </c>
      <c r="E5" s="188" t="s">
        <v>166</v>
      </c>
      <c r="F5" s="188" t="s">
        <v>167</v>
      </c>
      <c r="G5" s="199" t="s">
        <v>165</v>
      </c>
      <c r="H5" s="199" t="s">
        <v>168</v>
      </c>
      <c r="I5" s="188" t="s">
        <v>166</v>
      </c>
      <c r="J5" s="188" t="s">
        <v>167</v>
      </c>
      <c r="K5" s="188" t="s">
        <v>169</v>
      </c>
      <c r="L5" s="199" t="s">
        <v>21</v>
      </c>
      <c r="M5" s="199"/>
    </row>
    <row r="6" spans="1:13" s="11" customFormat="1" ht="39" customHeight="1">
      <c r="A6" s="197"/>
      <c r="B6" s="197"/>
      <c r="C6" s="198"/>
      <c r="D6" s="198"/>
      <c r="E6" s="189"/>
      <c r="F6" s="189"/>
      <c r="G6" s="198"/>
      <c r="H6" s="199"/>
      <c r="I6" s="189"/>
      <c r="J6" s="189"/>
      <c r="K6" s="190"/>
      <c r="L6" s="55" t="s">
        <v>23</v>
      </c>
      <c r="M6" s="55" t="s">
        <v>24</v>
      </c>
    </row>
    <row r="7" spans="1:13" ht="17.25" customHeight="1">
      <c r="A7" s="23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23">
        <v>7</v>
      </c>
      <c r="H7" s="23">
        <v>8</v>
      </c>
      <c r="I7" s="23">
        <v>9</v>
      </c>
      <c r="J7" s="23">
        <v>10</v>
      </c>
      <c r="K7" s="23">
        <v>11</v>
      </c>
      <c r="L7" s="23">
        <v>12</v>
      </c>
      <c r="M7" s="23">
        <v>13</v>
      </c>
    </row>
    <row r="8" spans="1:13" s="1" customFormat="1" ht="59.25" customHeight="1">
      <c r="A8" s="107" t="s">
        <v>44</v>
      </c>
      <c r="B8" s="107" t="s">
        <v>182</v>
      </c>
      <c r="C8" s="57" t="s">
        <v>45</v>
      </c>
      <c r="D8" s="58">
        <v>95742.97</v>
      </c>
      <c r="E8" s="59" t="s">
        <v>174</v>
      </c>
      <c r="F8" s="59" t="s">
        <v>174</v>
      </c>
      <c r="G8" s="58">
        <v>95742.97</v>
      </c>
      <c r="H8" s="60"/>
      <c r="I8" s="61"/>
      <c r="J8" s="61"/>
      <c r="K8" s="60"/>
      <c r="L8" s="60"/>
      <c r="M8" s="62"/>
    </row>
    <row r="9" spans="1:13" ht="36" customHeight="1">
      <c r="A9" s="107" t="s">
        <v>91</v>
      </c>
      <c r="B9" s="108" t="s">
        <v>182</v>
      </c>
      <c r="C9" s="69" t="s">
        <v>61</v>
      </c>
      <c r="D9" s="60"/>
      <c r="E9" s="61"/>
      <c r="F9" s="61"/>
      <c r="G9" s="60"/>
      <c r="H9" s="65">
        <v>95742.97</v>
      </c>
      <c r="I9" s="66" t="s">
        <v>174</v>
      </c>
      <c r="J9" s="66" t="s">
        <v>174</v>
      </c>
      <c r="K9" s="65">
        <v>95742.97</v>
      </c>
      <c r="L9" s="65">
        <v>95742.97</v>
      </c>
      <c r="M9" s="65">
        <v>0</v>
      </c>
    </row>
    <row r="10" spans="1:13" s="1" customFormat="1" ht="48" customHeight="1">
      <c r="A10" s="56">
        <v>750</v>
      </c>
      <c r="B10" s="56">
        <v>75011</v>
      </c>
      <c r="C10" s="57" t="s">
        <v>45</v>
      </c>
      <c r="D10" s="58">
        <v>52383</v>
      </c>
      <c r="E10" s="59" t="s">
        <v>174</v>
      </c>
      <c r="F10" s="59" t="s">
        <v>174</v>
      </c>
      <c r="G10" s="58">
        <v>52383</v>
      </c>
      <c r="H10" s="60"/>
      <c r="I10" s="61"/>
      <c r="J10" s="61"/>
      <c r="K10" s="60"/>
      <c r="L10" s="60"/>
      <c r="M10" s="62"/>
    </row>
    <row r="11" spans="1:13" ht="36" customHeight="1">
      <c r="A11" s="56" t="s">
        <v>91</v>
      </c>
      <c r="B11" s="63">
        <v>75011</v>
      </c>
      <c r="C11" s="64" t="s">
        <v>66</v>
      </c>
      <c r="D11" s="60"/>
      <c r="E11" s="61"/>
      <c r="F11" s="61"/>
      <c r="G11" s="60"/>
      <c r="H11" s="65">
        <v>52383</v>
      </c>
      <c r="I11" s="66" t="s">
        <v>174</v>
      </c>
      <c r="J11" s="66" t="s">
        <v>174</v>
      </c>
      <c r="K11" s="65">
        <v>52383</v>
      </c>
      <c r="L11" s="65">
        <v>52383</v>
      </c>
      <c r="M11" s="65">
        <v>0</v>
      </c>
    </row>
    <row r="12" spans="1:13" s="1" customFormat="1" ht="54" customHeight="1">
      <c r="A12" s="56">
        <v>751</v>
      </c>
      <c r="B12" s="56">
        <v>75101</v>
      </c>
      <c r="C12" s="57" t="s">
        <v>45</v>
      </c>
      <c r="D12" s="58">
        <v>1683</v>
      </c>
      <c r="E12" s="59" t="s">
        <v>174</v>
      </c>
      <c r="F12" s="59" t="s">
        <v>174</v>
      </c>
      <c r="G12" s="58">
        <v>1683</v>
      </c>
      <c r="H12" s="58"/>
      <c r="I12" s="59"/>
      <c r="J12" s="59"/>
      <c r="K12" s="58"/>
      <c r="L12" s="58"/>
      <c r="M12" s="67"/>
    </row>
    <row r="13" spans="1:13" ht="36.75" customHeight="1">
      <c r="A13" s="56" t="s">
        <v>91</v>
      </c>
      <c r="B13" s="63">
        <v>75101</v>
      </c>
      <c r="C13" s="64" t="s">
        <v>113</v>
      </c>
      <c r="D13" s="58"/>
      <c r="E13" s="59"/>
      <c r="F13" s="59"/>
      <c r="G13" s="58"/>
      <c r="H13" s="65">
        <v>1683</v>
      </c>
      <c r="I13" s="66" t="s">
        <v>174</v>
      </c>
      <c r="J13" s="66" t="s">
        <v>174</v>
      </c>
      <c r="K13" s="65">
        <f>SUM(L13:M13)</f>
        <v>1683</v>
      </c>
      <c r="L13" s="65">
        <v>1683</v>
      </c>
      <c r="M13" s="65">
        <v>0</v>
      </c>
    </row>
    <row r="14" spans="1:13" s="1" customFormat="1" ht="46.5" customHeight="1">
      <c r="A14" s="56">
        <v>751</v>
      </c>
      <c r="B14" s="56">
        <v>75107</v>
      </c>
      <c r="C14" s="57" t="s">
        <v>45</v>
      </c>
      <c r="D14" s="58">
        <v>36998</v>
      </c>
      <c r="E14" s="59" t="s">
        <v>174</v>
      </c>
      <c r="F14" s="59" t="s">
        <v>174</v>
      </c>
      <c r="G14" s="58">
        <v>36998</v>
      </c>
      <c r="H14" s="58"/>
      <c r="I14" s="59"/>
      <c r="J14" s="59"/>
      <c r="K14" s="58"/>
      <c r="L14" s="58"/>
      <c r="M14" s="67"/>
    </row>
    <row r="15" spans="1:13" ht="34.5" customHeight="1">
      <c r="A15" s="56" t="s">
        <v>91</v>
      </c>
      <c r="B15" s="63">
        <v>75107</v>
      </c>
      <c r="C15" s="64" t="s">
        <v>180</v>
      </c>
      <c r="D15" s="58"/>
      <c r="E15" s="59"/>
      <c r="F15" s="59"/>
      <c r="G15" s="58"/>
      <c r="H15" s="65">
        <v>36998</v>
      </c>
      <c r="I15" s="66" t="s">
        <v>174</v>
      </c>
      <c r="J15" s="66" t="s">
        <v>174</v>
      </c>
      <c r="K15" s="65">
        <v>36998</v>
      </c>
      <c r="L15" s="65">
        <v>36998</v>
      </c>
      <c r="M15" s="65">
        <v>0</v>
      </c>
    </row>
    <row r="16" spans="1:13" ht="49.5" customHeight="1">
      <c r="A16" s="56">
        <v>751</v>
      </c>
      <c r="B16" s="56">
        <v>75108</v>
      </c>
      <c r="C16" s="57" t="s">
        <v>45</v>
      </c>
      <c r="D16" s="58">
        <v>0</v>
      </c>
      <c r="E16" s="59" t="s">
        <v>209</v>
      </c>
      <c r="F16" s="59" t="s">
        <v>174</v>
      </c>
      <c r="G16" s="58">
        <v>11310</v>
      </c>
      <c r="H16" s="58"/>
      <c r="I16" s="59"/>
      <c r="J16" s="59"/>
      <c r="K16" s="58"/>
      <c r="L16" s="58"/>
      <c r="M16" s="67"/>
    </row>
    <row r="17" spans="1:13" ht="34.5" customHeight="1">
      <c r="A17" s="56" t="s">
        <v>91</v>
      </c>
      <c r="B17" s="63">
        <v>75108</v>
      </c>
      <c r="C17" s="64" t="s">
        <v>224</v>
      </c>
      <c r="D17" s="58"/>
      <c r="E17" s="59"/>
      <c r="F17" s="59"/>
      <c r="G17" s="58"/>
      <c r="H17" s="65">
        <v>0</v>
      </c>
      <c r="I17" s="66" t="s">
        <v>209</v>
      </c>
      <c r="J17" s="66" t="s">
        <v>174</v>
      </c>
      <c r="K17" s="65">
        <v>11310</v>
      </c>
      <c r="L17" s="65">
        <v>11310</v>
      </c>
      <c r="M17" s="65">
        <v>0</v>
      </c>
    </row>
    <row r="18" spans="1:13" s="1" customFormat="1" ht="51" customHeight="1">
      <c r="A18" s="56">
        <v>751</v>
      </c>
      <c r="B18" s="56">
        <v>75110</v>
      </c>
      <c r="C18" s="57" t="s">
        <v>45</v>
      </c>
      <c r="D18" s="58">
        <v>19163</v>
      </c>
      <c r="E18" s="59" t="s">
        <v>174</v>
      </c>
      <c r="F18" s="59" t="s">
        <v>174</v>
      </c>
      <c r="G18" s="58">
        <v>19163</v>
      </c>
      <c r="H18" s="58"/>
      <c r="I18" s="59"/>
      <c r="J18" s="59"/>
      <c r="K18" s="58"/>
      <c r="L18" s="58"/>
      <c r="M18" s="67"/>
    </row>
    <row r="19" spans="1:13" ht="36.75" customHeight="1">
      <c r="A19" s="56" t="s">
        <v>91</v>
      </c>
      <c r="B19" s="63">
        <v>75110</v>
      </c>
      <c r="C19" s="64" t="s">
        <v>194</v>
      </c>
      <c r="D19" s="58"/>
      <c r="E19" s="59"/>
      <c r="F19" s="59"/>
      <c r="G19" s="58"/>
      <c r="H19" s="65">
        <v>19163</v>
      </c>
      <c r="I19" s="66" t="s">
        <v>174</v>
      </c>
      <c r="J19" s="66" t="s">
        <v>174</v>
      </c>
      <c r="K19" s="65">
        <v>19163</v>
      </c>
      <c r="L19" s="65">
        <v>19163</v>
      </c>
      <c r="M19" s="65">
        <v>0</v>
      </c>
    </row>
    <row r="20" spans="1:13" s="1" customFormat="1" ht="48" customHeight="1">
      <c r="A20" s="56">
        <v>801</v>
      </c>
      <c r="B20" s="56">
        <v>80101</v>
      </c>
      <c r="C20" s="57" t="s">
        <v>45</v>
      </c>
      <c r="D20" s="58">
        <v>48545</v>
      </c>
      <c r="E20" s="59" t="s">
        <v>174</v>
      </c>
      <c r="F20" s="59" t="s">
        <v>174</v>
      </c>
      <c r="G20" s="58">
        <v>48545</v>
      </c>
      <c r="H20" s="58"/>
      <c r="I20" s="59"/>
      <c r="J20" s="59"/>
      <c r="K20" s="58"/>
      <c r="L20" s="58"/>
      <c r="M20" s="58"/>
    </row>
    <row r="21" spans="1:13" ht="36" customHeight="1">
      <c r="A21" s="56" t="s">
        <v>91</v>
      </c>
      <c r="B21" s="63">
        <v>80101</v>
      </c>
      <c r="C21" s="64" t="s">
        <v>57</v>
      </c>
      <c r="D21" s="58"/>
      <c r="E21" s="59"/>
      <c r="F21" s="59"/>
      <c r="G21" s="58"/>
      <c r="H21" s="65">
        <v>48545</v>
      </c>
      <c r="I21" s="66" t="s">
        <v>174</v>
      </c>
      <c r="J21" s="66" t="s">
        <v>174</v>
      </c>
      <c r="K21" s="65">
        <v>48545</v>
      </c>
      <c r="L21" s="65">
        <v>48545</v>
      </c>
      <c r="M21" s="65">
        <v>0</v>
      </c>
    </row>
    <row r="22" spans="1:13" s="1" customFormat="1" ht="48" customHeight="1">
      <c r="A22" s="56">
        <v>801</v>
      </c>
      <c r="B22" s="56">
        <v>80110</v>
      </c>
      <c r="C22" s="57" t="s">
        <v>45</v>
      </c>
      <c r="D22" s="58">
        <v>23000</v>
      </c>
      <c r="E22" s="59" t="s">
        <v>174</v>
      </c>
      <c r="F22" s="59" t="s">
        <v>174</v>
      </c>
      <c r="G22" s="58">
        <v>23000</v>
      </c>
      <c r="H22" s="58"/>
      <c r="I22" s="59"/>
      <c r="J22" s="59"/>
      <c r="K22" s="58"/>
      <c r="L22" s="58"/>
      <c r="M22" s="58"/>
    </row>
    <row r="23" spans="1:13" ht="27.75" customHeight="1">
      <c r="A23" s="56"/>
      <c r="B23" s="63">
        <v>80110</v>
      </c>
      <c r="C23" s="64" t="s">
        <v>58</v>
      </c>
      <c r="D23" s="58"/>
      <c r="E23" s="59"/>
      <c r="F23" s="59"/>
      <c r="G23" s="58"/>
      <c r="H23" s="65">
        <v>23000</v>
      </c>
      <c r="I23" s="66" t="s">
        <v>174</v>
      </c>
      <c r="J23" s="66" t="s">
        <v>174</v>
      </c>
      <c r="K23" s="65">
        <v>23000</v>
      </c>
      <c r="L23" s="65">
        <v>23000</v>
      </c>
      <c r="M23" s="65">
        <v>0</v>
      </c>
    </row>
    <row r="24" spans="1:13" s="1" customFormat="1" ht="48" customHeight="1">
      <c r="A24" s="56">
        <v>801</v>
      </c>
      <c r="B24" s="56">
        <v>80150</v>
      </c>
      <c r="C24" s="57" t="s">
        <v>45</v>
      </c>
      <c r="D24" s="58">
        <v>225</v>
      </c>
      <c r="E24" s="59" t="s">
        <v>174</v>
      </c>
      <c r="F24" s="59" t="s">
        <v>174</v>
      </c>
      <c r="G24" s="58">
        <v>225</v>
      </c>
      <c r="H24" s="58"/>
      <c r="I24" s="59"/>
      <c r="J24" s="59"/>
      <c r="K24" s="58"/>
      <c r="L24" s="58"/>
      <c r="M24" s="58"/>
    </row>
    <row r="25" spans="1:13" ht="60" customHeight="1">
      <c r="A25" s="56" t="s">
        <v>91</v>
      </c>
      <c r="B25" s="63">
        <v>80150</v>
      </c>
      <c r="C25" s="64" t="s">
        <v>189</v>
      </c>
      <c r="D25" s="58"/>
      <c r="E25" s="59"/>
      <c r="F25" s="59"/>
      <c r="G25" s="58"/>
      <c r="H25" s="65">
        <v>225</v>
      </c>
      <c r="I25" s="66" t="s">
        <v>174</v>
      </c>
      <c r="J25" s="66" t="s">
        <v>174</v>
      </c>
      <c r="K25" s="65">
        <v>225</v>
      </c>
      <c r="L25" s="65">
        <v>225</v>
      </c>
      <c r="M25" s="65">
        <v>0</v>
      </c>
    </row>
    <row r="26" spans="1:13" s="1" customFormat="1" ht="65.25" customHeight="1">
      <c r="A26" s="56">
        <v>852</v>
      </c>
      <c r="B26" s="56">
        <v>85212</v>
      </c>
      <c r="C26" s="57" t="s">
        <v>45</v>
      </c>
      <c r="D26" s="58">
        <v>2135000</v>
      </c>
      <c r="E26" s="59" t="s">
        <v>236</v>
      </c>
      <c r="F26" s="59" t="s">
        <v>174</v>
      </c>
      <c r="G26" s="58">
        <v>2430805</v>
      </c>
      <c r="H26" s="58"/>
      <c r="I26" s="59"/>
      <c r="J26" s="59"/>
      <c r="K26" s="58"/>
      <c r="L26" s="58"/>
      <c r="M26" s="58"/>
    </row>
    <row r="27" spans="1:13" ht="62.25" customHeight="1">
      <c r="A27" s="56" t="s">
        <v>91</v>
      </c>
      <c r="B27" s="63">
        <v>85212</v>
      </c>
      <c r="C27" s="68" t="s">
        <v>114</v>
      </c>
      <c r="D27" s="58"/>
      <c r="E27" s="59"/>
      <c r="F27" s="59"/>
      <c r="G27" s="58"/>
      <c r="H27" s="65">
        <v>2135000</v>
      </c>
      <c r="I27" s="66" t="s">
        <v>236</v>
      </c>
      <c r="J27" s="66" t="s">
        <v>174</v>
      </c>
      <c r="K27" s="65">
        <v>2430805</v>
      </c>
      <c r="L27" s="65">
        <v>2430805</v>
      </c>
      <c r="M27" s="65">
        <v>0</v>
      </c>
    </row>
    <row r="28" spans="1:13" s="1" customFormat="1" ht="66.75" customHeight="1">
      <c r="A28" s="56">
        <v>852</v>
      </c>
      <c r="B28" s="56">
        <v>85213</v>
      </c>
      <c r="C28" s="57" t="s">
        <v>45</v>
      </c>
      <c r="D28" s="58">
        <v>12350</v>
      </c>
      <c r="E28" s="59" t="s">
        <v>237</v>
      </c>
      <c r="F28" s="59" t="s">
        <v>174</v>
      </c>
      <c r="G28" s="58">
        <v>17453</v>
      </c>
      <c r="H28" s="58"/>
      <c r="I28" s="59"/>
      <c r="J28" s="59"/>
      <c r="K28" s="58"/>
      <c r="L28" s="58"/>
      <c r="M28" s="58"/>
    </row>
    <row r="29" spans="1:13" ht="66.75" customHeight="1">
      <c r="A29" s="56" t="s">
        <v>91</v>
      </c>
      <c r="B29" s="63">
        <v>85213</v>
      </c>
      <c r="C29" s="69" t="s">
        <v>115</v>
      </c>
      <c r="D29" s="58"/>
      <c r="E29" s="59"/>
      <c r="F29" s="59"/>
      <c r="G29" s="58"/>
      <c r="H29" s="65">
        <v>12350</v>
      </c>
      <c r="I29" s="66" t="s">
        <v>237</v>
      </c>
      <c r="J29" s="66" t="s">
        <v>174</v>
      </c>
      <c r="K29" s="65">
        <v>17453</v>
      </c>
      <c r="L29" s="65">
        <v>17453</v>
      </c>
      <c r="M29" s="65">
        <v>0</v>
      </c>
    </row>
    <row r="30" spans="1:13" s="1" customFormat="1" ht="61.5" customHeight="1">
      <c r="A30" s="56">
        <v>852</v>
      </c>
      <c r="B30" s="56">
        <v>85215</v>
      </c>
      <c r="C30" s="57" t="s">
        <v>45</v>
      </c>
      <c r="D30" s="58">
        <v>991.99</v>
      </c>
      <c r="E30" s="59" t="s">
        <v>174</v>
      </c>
      <c r="F30" s="59" t="s">
        <v>225</v>
      </c>
      <c r="G30" s="58">
        <v>657.39</v>
      </c>
      <c r="H30" s="58"/>
      <c r="I30" s="59"/>
      <c r="J30" s="59"/>
      <c r="K30" s="58"/>
      <c r="L30" s="58"/>
      <c r="M30" s="58"/>
    </row>
    <row r="31" spans="1:13" ht="35.25" customHeight="1">
      <c r="A31" s="56" t="s">
        <v>91</v>
      </c>
      <c r="B31" s="63">
        <v>85215</v>
      </c>
      <c r="C31" s="69" t="s">
        <v>175</v>
      </c>
      <c r="D31" s="58"/>
      <c r="E31" s="59"/>
      <c r="F31" s="59"/>
      <c r="G31" s="58"/>
      <c r="H31" s="65">
        <v>991.99</v>
      </c>
      <c r="I31" s="66" t="s">
        <v>174</v>
      </c>
      <c r="J31" s="66" t="s">
        <v>225</v>
      </c>
      <c r="K31" s="65">
        <v>657.39</v>
      </c>
      <c r="L31" s="65">
        <v>657.39</v>
      </c>
      <c r="M31" s="65">
        <v>0</v>
      </c>
    </row>
    <row r="32" spans="1:13" s="1" customFormat="1" ht="58.5" customHeight="1">
      <c r="A32" s="56">
        <v>852</v>
      </c>
      <c r="B32" s="56">
        <v>85228</v>
      </c>
      <c r="C32" s="57" t="s">
        <v>45</v>
      </c>
      <c r="D32" s="58">
        <v>16700</v>
      </c>
      <c r="E32" s="59" t="s">
        <v>174</v>
      </c>
      <c r="F32" s="59" t="s">
        <v>226</v>
      </c>
      <c r="G32" s="58">
        <v>15490</v>
      </c>
      <c r="H32" s="58"/>
      <c r="I32" s="59"/>
      <c r="J32" s="59"/>
      <c r="K32" s="58"/>
      <c r="L32" s="58"/>
      <c r="M32" s="58"/>
    </row>
    <row r="33" spans="1:13" ht="42" customHeight="1">
      <c r="A33" s="56" t="s">
        <v>91</v>
      </c>
      <c r="B33" s="63">
        <v>85228</v>
      </c>
      <c r="C33" s="69" t="s">
        <v>60</v>
      </c>
      <c r="D33" s="65"/>
      <c r="E33" s="66"/>
      <c r="F33" s="66"/>
      <c r="G33" s="65"/>
      <c r="H33" s="65">
        <v>16700</v>
      </c>
      <c r="I33" s="66" t="s">
        <v>174</v>
      </c>
      <c r="J33" s="66" t="s">
        <v>226</v>
      </c>
      <c r="K33" s="65">
        <v>15490</v>
      </c>
      <c r="L33" s="65">
        <v>15490</v>
      </c>
      <c r="M33" s="65">
        <v>0</v>
      </c>
    </row>
    <row r="34" spans="1:13" s="1" customFormat="1" ht="58.5" customHeight="1">
      <c r="A34" s="56">
        <v>852</v>
      </c>
      <c r="B34" s="56">
        <v>85295</v>
      </c>
      <c r="C34" s="57" t="s">
        <v>45</v>
      </c>
      <c r="D34" s="58">
        <v>1477</v>
      </c>
      <c r="E34" s="59" t="s">
        <v>215</v>
      </c>
      <c r="F34" s="59" t="s">
        <v>174</v>
      </c>
      <c r="G34" s="58">
        <v>1577</v>
      </c>
      <c r="H34" s="58"/>
      <c r="I34" s="59"/>
      <c r="J34" s="59"/>
      <c r="K34" s="58"/>
      <c r="L34" s="58"/>
      <c r="M34" s="58"/>
    </row>
    <row r="35" spans="1:13" ht="42" customHeight="1">
      <c r="A35" s="56" t="s">
        <v>91</v>
      </c>
      <c r="B35" s="63">
        <v>85295</v>
      </c>
      <c r="C35" s="69" t="s">
        <v>61</v>
      </c>
      <c r="D35" s="65"/>
      <c r="E35" s="66"/>
      <c r="F35" s="66"/>
      <c r="G35" s="65"/>
      <c r="H35" s="65">
        <v>1477</v>
      </c>
      <c r="I35" s="66" t="s">
        <v>215</v>
      </c>
      <c r="J35" s="66" t="s">
        <v>174</v>
      </c>
      <c r="K35" s="65">
        <v>1577</v>
      </c>
      <c r="L35" s="65">
        <v>1577</v>
      </c>
      <c r="M35" s="65">
        <v>0</v>
      </c>
    </row>
    <row r="36" spans="1:13" ht="33" customHeight="1">
      <c r="A36" s="193" t="s">
        <v>1</v>
      </c>
      <c r="B36" s="194"/>
      <c r="C36" s="195"/>
      <c r="D36" s="70">
        <f>SUM(D8,D10,D12,D14,D16,D18,D20,D22,D24,D26,D28,D30,D32,D34)</f>
        <v>2444258.96</v>
      </c>
      <c r="E36" s="73" t="s">
        <v>238</v>
      </c>
      <c r="F36" s="71" t="s">
        <v>216</v>
      </c>
      <c r="G36" s="70">
        <f>SUM(G8,G10,G12,G14,G16,G18,G20,G22,G24,G26,G28,G30,G32,G34)</f>
        <v>2755032.36</v>
      </c>
      <c r="H36" s="72">
        <f>SUM(H9,H11,H13,H15,H19,H21,H23,H25,H27,H29,H31,H33,H35)</f>
        <v>2444258.96</v>
      </c>
      <c r="I36" s="73" t="s">
        <v>238</v>
      </c>
      <c r="J36" s="73" t="s">
        <v>216</v>
      </c>
      <c r="K36" s="72">
        <f>SUM(K9,K11,K13,K15,K17,K19,K21,K23,K25,K27,K29,K31,K33,K35)</f>
        <v>2755032.36</v>
      </c>
      <c r="L36" s="72">
        <f>SUM(L9,L11,L13,L15,L17,L19,L21,L23,L25,L27,L29,L31,L33,L35)</f>
        <v>2755032.36</v>
      </c>
      <c r="M36" s="72">
        <f>SUM(M9,M11,M13,M15,M17,M19,M21,M23,M25,M27,M29,M31,M33,M35)</f>
        <v>0</v>
      </c>
    </row>
    <row r="38" ht="12.75">
      <c r="A38" s="5"/>
    </row>
  </sheetData>
  <sheetProtection/>
  <mergeCells count="15">
    <mergeCell ref="A36:C36"/>
    <mergeCell ref="A3:M3"/>
    <mergeCell ref="A5:A6"/>
    <mergeCell ref="B5:B6"/>
    <mergeCell ref="C5:C6"/>
    <mergeCell ref="D5:D6"/>
    <mergeCell ref="H5:H6"/>
    <mergeCell ref="L5:M5"/>
    <mergeCell ref="G5:G6"/>
    <mergeCell ref="E5:E6"/>
    <mergeCell ref="F5:F6"/>
    <mergeCell ref="I5:I6"/>
    <mergeCell ref="J5:J6"/>
    <mergeCell ref="K5:K6"/>
    <mergeCell ref="A1:M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W18"/>
  <sheetViews>
    <sheetView workbookViewId="0" topLeftCell="A1">
      <selection activeCell="I8" sqref="I8:W15"/>
    </sheetView>
  </sheetViews>
  <sheetFormatPr defaultColWidth="9.140625" defaultRowHeight="12.75"/>
  <cols>
    <col min="1" max="1" width="4.140625" style="0" customWidth="1"/>
    <col min="2" max="2" width="4.7109375" style="0" customWidth="1"/>
    <col min="3" max="3" width="7.140625" style="0" customWidth="1"/>
    <col min="4" max="4" width="38.57421875" style="0" customWidth="1"/>
    <col min="5" max="5" width="18.8515625" style="0" customWidth="1"/>
    <col min="6" max="6" width="18.421875" style="0" customWidth="1"/>
    <col min="7" max="7" width="17.00390625" style="0" customWidth="1"/>
    <col min="8" max="8" width="16.57421875" style="0" customWidth="1"/>
    <col min="9" max="9" width="8.8515625" style="0" customWidth="1"/>
    <col min="10" max="10" width="9.140625" style="0" hidden="1" customWidth="1"/>
    <col min="11" max="11" width="0.85546875" style="0" hidden="1" customWidth="1"/>
    <col min="12" max="22" width="9.140625" style="0" hidden="1" customWidth="1"/>
    <col min="23" max="23" width="9.57421875" style="0" customWidth="1"/>
  </cols>
  <sheetData>
    <row r="1" spans="1:23" ht="12.75" customHeight="1">
      <c r="A1" s="184" t="s">
        <v>244</v>
      </c>
      <c r="B1" s="202"/>
      <c r="C1" s="202"/>
      <c r="D1" s="202"/>
      <c r="E1" s="202"/>
      <c r="F1" s="202"/>
      <c r="G1" s="202"/>
      <c r="H1" s="202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</row>
    <row r="2" spans="1:23" ht="12.75">
      <c r="A2" s="202"/>
      <c r="B2" s="202"/>
      <c r="C2" s="202"/>
      <c r="D2" s="202"/>
      <c r="E2" s="202"/>
      <c r="F2" s="202"/>
      <c r="G2" s="202"/>
      <c r="H2" s="202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</row>
    <row r="3" spans="1:8" ht="42.75" customHeight="1">
      <c r="A3" s="207" t="s">
        <v>129</v>
      </c>
      <c r="B3" s="207"/>
      <c r="C3" s="207"/>
      <c r="D3" s="207"/>
      <c r="E3" s="207"/>
      <c r="F3" s="89"/>
      <c r="G3" s="89"/>
      <c r="H3" s="89"/>
    </row>
    <row r="4" spans="1:8" ht="19.5" customHeight="1">
      <c r="A4" s="206" t="s">
        <v>11</v>
      </c>
      <c r="B4" s="206" t="s">
        <v>0</v>
      </c>
      <c r="C4" s="206" t="s">
        <v>6</v>
      </c>
      <c r="D4" s="200" t="s">
        <v>12</v>
      </c>
      <c r="E4" s="200" t="s">
        <v>176</v>
      </c>
      <c r="F4" s="203" t="s">
        <v>177</v>
      </c>
      <c r="G4" s="203" t="s">
        <v>178</v>
      </c>
      <c r="H4" s="203" t="s">
        <v>179</v>
      </c>
    </row>
    <row r="5" spans="1:8" ht="19.5" customHeight="1">
      <c r="A5" s="206"/>
      <c r="B5" s="206"/>
      <c r="C5" s="206"/>
      <c r="D5" s="200"/>
      <c r="E5" s="200"/>
      <c r="F5" s="204"/>
      <c r="G5" s="204"/>
      <c r="H5" s="204"/>
    </row>
    <row r="6" spans="1:8" ht="3" customHeight="1">
      <c r="A6" s="206"/>
      <c r="B6" s="206"/>
      <c r="C6" s="206"/>
      <c r="D6" s="200"/>
      <c r="E6" s="200"/>
      <c r="F6" s="205"/>
      <c r="G6" s="205"/>
      <c r="H6" s="205"/>
    </row>
    <row r="7" spans="1:8" ht="14.25" customHeight="1">
      <c r="A7" s="92">
        <v>1</v>
      </c>
      <c r="B7" s="92">
        <v>2</v>
      </c>
      <c r="C7" s="92">
        <v>3</v>
      </c>
      <c r="D7" s="92">
        <v>4</v>
      </c>
      <c r="E7" s="92">
        <v>5</v>
      </c>
      <c r="F7" s="92">
        <v>6</v>
      </c>
      <c r="G7" s="92">
        <v>7</v>
      </c>
      <c r="H7" s="92">
        <v>8</v>
      </c>
    </row>
    <row r="8" spans="1:8" s="30" customFormat="1" ht="41.25" customHeight="1">
      <c r="A8" s="201" t="s">
        <v>104</v>
      </c>
      <c r="B8" s="201"/>
      <c r="C8" s="201"/>
      <c r="D8" s="93" t="s">
        <v>105</v>
      </c>
      <c r="E8" s="94">
        <f>SUM(E9:E11)</f>
        <v>548833</v>
      </c>
      <c r="F8" s="95" t="s">
        <v>197</v>
      </c>
      <c r="G8" s="95" t="s">
        <v>174</v>
      </c>
      <c r="H8" s="94">
        <f>SUM(H9:H11)</f>
        <v>552580</v>
      </c>
    </row>
    <row r="9" spans="1:10" s="30" customFormat="1" ht="30.75" customHeight="1">
      <c r="A9" s="96" t="s">
        <v>13</v>
      </c>
      <c r="B9" s="96">
        <v>150</v>
      </c>
      <c r="C9" s="96">
        <v>15011</v>
      </c>
      <c r="D9" s="97" t="s">
        <v>161</v>
      </c>
      <c r="E9" s="98">
        <v>9669</v>
      </c>
      <c r="F9" s="99" t="s">
        <v>195</v>
      </c>
      <c r="G9" s="99" t="s">
        <v>174</v>
      </c>
      <c r="H9" s="98">
        <v>10704</v>
      </c>
      <c r="I9" s="90"/>
      <c r="J9" s="90"/>
    </row>
    <row r="10" spans="1:9" ht="30" customHeight="1">
      <c r="A10" s="96" t="s">
        <v>14</v>
      </c>
      <c r="B10" s="96">
        <v>600</v>
      </c>
      <c r="C10" s="96">
        <v>60004</v>
      </c>
      <c r="D10" s="97" t="s">
        <v>125</v>
      </c>
      <c r="E10" s="98">
        <v>522000</v>
      </c>
      <c r="F10" s="99"/>
      <c r="G10" s="99" t="s">
        <v>174</v>
      </c>
      <c r="H10" s="98">
        <v>522000</v>
      </c>
      <c r="I10" s="41"/>
    </row>
    <row r="11" spans="1:9" ht="30" customHeight="1">
      <c r="A11" s="96" t="s">
        <v>15</v>
      </c>
      <c r="B11" s="96">
        <v>750</v>
      </c>
      <c r="C11" s="96">
        <v>75095</v>
      </c>
      <c r="D11" s="97" t="s">
        <v>161</v>
      </c>
      <c r="E11" s="98">
        <v>17164</v>
      </c>
      <c r="F11" s="99" t="s">
        <v>196</v>
      </c>
      <c r="G11" s="99" t="s">
        <v>174</v>
      </c>
      <c r="H11" s="98">
        <v>19876</v>
      </c>
      <c r="I11" s="41"/>
    </row>
    <row r="12" spans="1:8" s="21" customFormat="1" ht="41.25" customHeight="1">
      <c r="A12" s="201" t="s">
        <v>106</v>
      </c>
      <c r="B12" s="201"/>
      <c r="C12" s="201"/>
      <c r="D12" s="93" t="s">
        <v>22</v>
      </c>
      <c r="E12" s="94">
        <f>SUM(E13:E15)</f>
        <v>140000</v>
      </c>
      <c r="F12" s="95" t="s">
        <v>174</v>
      </c>
      <c r="G12" s="95" t="s">
        <v>174</v>
      </c>
      <c r="H12" s="94">
        <f>SUM(H13:H15)</f>
        <v>140000</v>
      </c>
    </row>
    <row r="13" spans="1:9" s="21" customFormat="1" ht="36.75" customHeight="1">
      <c r="A13" s="100" t="s">
        <v>13</v>
      </c>
      <c r="B13" s="100">
        <v>851</v>
      </c>
      <c r="C13" s="100">
        <v>85195</v>
      </c>
      <c r="D13" s="101" t="s">
        <v>124</v>
      </c>
      <c r="E13" s="98">
        <v>5000</v>
      </c>
      <c r="F13" s="99" t="s">
        <v>174</v>
      </c>
      <c r="G13" s="99" t="s">
        <v>174</v>
      </c>
      <c r="H13" s="98">
        <v>5000</v>
      </c>
      <c r="I13" s="41"/>
    </row>
    <row r="14" spans="1:9" s="21" customFormat="1" ht="41.25" customHeight="1">
      <c r="A14" s="100" t="s">
        <v>14</v>
      </c>
      <c r="B14" s="100">
        <v>921</v>
      </c>
      <c r="C14" s="100">
        <v>92195</v>
      </c>
      <c r="D14" s="101" t="s">
        <v>162</v>
      </c>
      <c r="E14" s="98">
        <v>5000</v>
      </c>
      <c r="F14" s="99" t="s">
        <v>174</v>
      </c>
      <c r="G14" s="99" t="s">
        <v>174</v>
      </c>
      <c r="H14" s="98">
        <v>5000</v>
      </c>
      <c r="I14" s="41"/>
    </row>
    <row r="15" spans="1:19" ht="37.5" customHeight="1">
      <c r="A15" s="96" t="s">
        <v>15</v>
      </c>
      <c r="B15" s="96">
        <v>926</v>
      </c>
      <c r="C15" s="96">
        <v>92605</v>
      </c>
      <c r="D15" s="102" t="s">
        <v>127</v>
      </c>
      <c r="E15" s="103">
        <v>130000</v>
      </c>
      <c r="F15" s="104" t="s">
        <v>174</v>
      </c>
      <c r="G15" s="104" t="s">
        <v>174</v>
      </c>
      <c r="H15" s="103">
        <v>130000</v>
      </c>
      <c r="I15" s="41"/>
      <c r="J15" s="28"/>
      <c r="K15" s="28"/>
      <c r="L15" s="28"/>
      <c r="M15" s="28"/>
      <c r="N15" s="28"/>
      <c r="O15" s="28"/>
      <c r="P15" s="28"/>
      <c r="Q15" s="28"/>
      <c r="R15" s="28"/>
      <c r="S15" s="28"/>
    </row>
    <row r="16" spans="1:8" s="2" customFormat="1" ht="21.75" customHeight="1">
      <c r="A16" s="206" t="s">
        <v>1</v>
      </c>
      <c r="B16" s="206"/>
      <c r="C16" s="206"/>
      <c r="D16" s="206"/>
      <c r="E16" s="105">
        <f>SUM(E8,E12)</f>
        <v>688833</v>
      </c>
      <c r="F16" s="106" t="s">
        <v>197</v>
      </c>
      <c r="G16" s="106" t="s">
        <v>174</v>
      </c>
      <c r="H16" s="105">
        <f>SUM(H8,H12)</f>
        <v>692580</v>
      </c>
    </row>
    <row r="18" ht="12.75">
      <c r="A18" s="5"/>
    </row>
  </sheetData>
  <sheetProtection/>
  <mergeCells count="13">
    <mergeCell ref="A16:D16"/>
    <mergeCell ref="A3:E3"/>
    <mergeCell ref="A4:A6"/>
    <mergeCell ref="B4:B6"/>
    <mergeCell ref="C4:C6"/>
    <mergeCell ref="D4:D6"/>
    <mergeCell ref="E4:E6"/>
    <mergeCell ref="A8:C8"/>
    <mergeCell ref="A12:C12"/>
    <mergeCell ref="A1:H2"/>
    <mergeCell ref="F4:F6"/>
    <mergeCell ref="G4:G6"/>
    <mergeCell ref="H4:H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Q91"/>
  <sheetViews>
    <sheetView workbookViewId="0" topLeftCell="A1">
      <selection activeCell="V17" sqref="V17"/>
    </sheetView>
  </sheetViews>
  <sheetFormatPr defaultColWidth="9.140625" defaultRowHeight="12.75"/>
  <cols>
    <col min="1" max="1" width="3.28125" style="2" customWidth="1"/>
    <col min="2" max="2" width="5.421875" style="2" customWidth="1"/>
    <col min="3" max="3" width="7.7109375" style="2" customWidth="1"/>
    <col min="4" max="4" width="14.57421875" style="2" customWidth="1"/>
    <col min="5" max="5" width="12.8515625" style="2" customWidth="1"/>
    <col min="6" max="6" width="14.57421875" style="2" customWidth="1"/>
    <col min="7" max="7" width="13.57421875" style="2" customWidth="1"/>
    <col min="8" max="8" width="12.57421875" style="2" customWidth="1"/>
    <col min="9" max="9" width="13.140625" style="2" customWidth="1"/>
    <col min="10" max="10" width="11.140625" style="2" customWidth="1"/>
    <col min="11" max="11" width="11.8515625" style="2" customWidth="1"/>
    <col min="12" max="12" width="0.85546875" style="2" hidden="1" customWidth="1"/>
    <col min="13" max="15" width="9.140625" style="2" hidden="1" customWidth="1"/>
    <col min="16" max="16" width="9.57421875" style="2" customWidth="1"/>
    <col min="17" max="16384" width="9.140625" style="2" customWidth="1"/>
  </cols>
  <sheetData>
    <row r="1" spans="6:16" ht="26.25" customHeight="1">
      <c r="F1" s="208" t="s">
        <v>245</v>
      </c>
      <c r="G1" s="208"/>
      <c r="H1" s="208"/>
      <c r="I1" s="208"/>
      <c r="J1" s="186"/>
      <c r="K1" s="186"/>
      <c r="L1" s="186"/>
      <c r="M1" s="186"/>
      <c r="N1" s="186"/>
      <c r="O1" s="186"/>
      <c r="P1" s="186"/>
    </row>
    <row r="2" ht="18.75" customHeight="1">
      <c r="I2" s="9" t="s">
        <v>185</v>
      </c>
    </row>
    <row r="3" ht="6.75" customHeight="1"/>
    <row r="4" spans="1:11" ht="54" customHeight="1">
      <c r="A4" s="215" t="s">
        <v>186</v>
      </c>
      <c r="B4" s="215"/>
      <c r="C4" s="215"/>
      <c r="D4" s="215"/>
      <c r="E4" s="215"/>
      <c r="F4" s="215"/>
      <c r="G4" s="215"/>
      <c r="H4" s="215"/>
      <c r="I4" s="215"/>
      <c r="J4" s="215"/>
      <c r="K4" s="215"/>
    </row>
    <row r="5" spans="1:11" ht="10.5" customHeight="1">
      <c r="A5" s="12"/>
      <c r="B5" s="12"/>
      <c r="C5" s="12"/>
      <c r="D5" s="12"/>
      <c r="E5" s="12"/>
      <c r="F5" s="12"/>
      <c r="G5" s="12"/>
      <c r="H5" s="12"/>
      <c r="I5" s="12"/>
      <c r="J5" s="12"/>
      <c r="K5" s="10"/>
    </row>
    <row r="6" spans="1:16" s="13" customFormat="1" ht="19.5" customHeight="1">
      <c r="A6" s="206" t="s">
        <v>11</v>
      </c>
      <c r="B6" s="206" t="s">
        <v>0</v>
      </c>
      <c r="C6" s="206" t="s">
        <v>27</v>
      </c>
      <c r="D6" s="200" t="s">
        <v>42</v>
      </c>
      <c r="E6" s="200" t="s">
        <v>28</v>
      </c>
      <c r="F6" s="200" t="s">
        <v>29</v>
      </c>
      <c r="G6" s="200"/>
      <c r="H6" s="200"/>
      <c r="I6" s="200"/>
      <c r="J6" s="200"/>
      <c r="K6" s="200" t="s">
        <v>30</v>
      </c>
      <c r="L6" s="114"/>
      <c r="M6" s="114"/>
      <c r="N6" s="114"/>
      <c r="O6" s="114"/>
      <c r="P6" s="213" t="s">
        <v>183</v>
      </c>
    </row>
    <row r="7" spans="1:16" s="13" customFormat="1" ht="19.5" customHeight="1">
      <c r="A7" s="206"/>
      <c r="B7" s="206"/>
      <c r="C7" s="206"/>
      <c r="D7" s="200"/>
      <c r="E7" s="200"/>
      <c r="F7" s="200" t="s">
        <v>130</v>
      </c>
      <c r="G7" s="200" t="s">
        <v>31</v>
      </c>
      <c r="H7" s="200"/>
      <c r="I7" s="200"/>
      <c r="J7" s="200"/>
      <c r="K7" s="200"/>
      <c r="L7" s="114"/>
      <c r="M7" s="114"/>
      <c r="N7" s="114"/>
      <c r="O7" s="114"/>
      <c r="P7" s="214"/>
    </row>
    <row r="8" spans="1:16" s="13" customFormat="1" ht="29.25" customHeight="1">
      <c r="A8" s="206"/>
      <c r="B8" s="206"/>
      <c r="C8" s="206"/>
      <c r="D8" s="200"/>
      <c r="E8" s="200"/>
      <c r="F8" s="200"/>
      <c r="G8" s="200" t="s">
        <v>32</v>
      </c>
      <c r="H8" s="200" t="s">
        <v>33</v>
      </c>
      <c r="I8" s="200" t="s">
        <v>34</v>
      </c>
      <c r="J8" s="200" t="s">
        <v>35</v>
      </c>
      <c r="K8" s="200"/>
      <c r="L8" s="114"/>
      <c r="M8" s="114"/>
      <c r="N8" s="114"/>
      <c r="O8" s="114"/>
      <c r="P8" s="214"/>
    </row>
    <row r="9" spans="1:16" s="13" customFormat="1" ht="19.5" customHeight="1">
      <c r="A9" s="206"/>
      <c r="B9" s="206"/>
      <c r="C9" s="206"/>
      <c r="D9" s="200"/>
      <c r="E9" s="200"/>
      <c r="F9" s="200"/>
      <c r="G9" s="200"/>
      <c r="H9" s="200"/>
      <c r="I9" s="200"/>
      <c r="J9" s="200"/>
      <c r="K9" s="200"/>
      <c r="L9" s="114"/>
      <c r="M9" s="114"/>
      <c r="N9" s="114"/>
      <c r="O9" s="114"/>
      <c r="P9" s="214"/>
    </row>
    <row r="10" spans="1:16" s="13" customFormat="1" ht="19.5" customHeight="1">
      <c r="A10" s="206"/>
      <c r="B10" s="206"/>
      <c r="C10" s="206"/>
      <c r="D10" s="200"/>
      <c r="E10" s="200"/>
      <c r="F10" s="200"/>
      <c r="G10" s="200"/>
      <c r="H10" s="200"/>
      <c r="I10" s="200"/>
      <c r="J10" s="200"/>
      <c r="K10" s="200"/>
      <c r="L10" s="114"/>
      <c r="M10" s="114"/>
      <c r="N10" s="114"/>
      <c r="O10" s="114"/>
      <c r="P10" s="214"/>
    </row>
    <row r="11" spans="1:16" ht="22.5" customHeight="1">
      <c r="A11" s="23">
        <v>1</v>
      </c>
      <c r="B11" s="23">
        <v>2</v>
      </c>
      <c r="C11" s="23">
        <v>3</v>
      </c>
      <c r="D11" s="23">
        <v>5</v>
      </c>
      <c r="E11" s="23">
        <v>6</v>
      </c>
      <c r="F11" s="23">
        <v>7</v>
      </c>
      <c r="G11" s="23">
        <v>8</v>
      </c>
      <c r="H11" s="23">
        <v>9</v>
      </c>
      <c r="I11" s="23">
        <v>10</v>
      </c>
      <c r="J11" s="23">
        <v>11</v>
      </c>
      <c r="K11" s="23">
        <v>12</v>
      </c>
      <c r="P11" s="109">
        <v>13</v>
      </c>
    </row>
    <row r="12" spans="1:16" ht="72" customHeight="1">
      <c r="A12" s="123" t="s">
        <v>13</v>
      </c>
      <c r="B12" s="124" t="s">
        <v>44</v>
      </c>
      <c r="C12" s="124" t="s">
        <v>64</v>
      </c>
      <c r="D12" s="125" t="s">
        <v>131</v>
      </c>
      <c r="E12" s="117">
        <f aca="true" t="shared" si="0" ref="E12:E50">SUM(F12)</f>
        <v>18500</v>
      </c>
      <c r="F12" s="117">
        <f>SUM(G12:H12,J12)</f>
        <v>18500</v>
      </c>
      <c r="G12" s="117">
        <v>18500</v>
      </c>
      <c r="H12" s="117"/>
      <c r="I12" s="126" t="s">
        <v>36</v>
      </c>
      <c r="J12" s="117"/>
      <c r="K12" s="119" t="s">
        <v>92</v>
      </c>
      <c r="L12" s="120"/>
      <c r="M12" s="120"/>
      <c r="N12" s="127"/>
      <c r="O12" s="120"/>
      <c r="P12" s="128"/>
    </row>
    <row r="13" spans="1:16" s="29" customFormat="1" ht="50.25" customHeight="1">
      <c r="A13" s="209" t="s">
        <v>94</v>
      </c>
      <c r="B13" s="210"/>
      <c r="C13" s="210"/>
      <c r="D13" s="210"/>
      <c r="E13" s="17">
        <f t="shared" si="0"/>
        <v>18500</v>
      </c>
      <c r="F13" s="17">
        <f>SUM(G13:H13,I13,J13)</f>
        <v>18500</v>
      </c>
      <c r="G13" s="17">
        <f>SUM(G12:G12)</f>
        <v>18500</v>
      </c>
      <c r="H13" s="17">
        <f>SUM(H12:H12)</f>
        <v>0</v>
      </c>
      <c r="I13" s="33"/>
      <c r="J13" s="17">
        <f>SUM(J12:J12)</f>
        <v>0</v>
      </c>
      <c r="K13" s="34"/>
      <c r="P13" s="113"/>
    </row>
    <row r="14" spans="1:16" s="29" customFormat="1" ht="89.25" customHeight="1">
      <c r="A14" s="26" t="s">
        <v>14</v>
      </c>
      <c r="B14" s="15" t="s">
        <v>52</v>
      </c>
      <c r="C14" s="15" t="s">
        <v>54</v>
      </c>
      <c r="D14" s="14" t="s">
        <v>152</v>
      </c>
      <c r="E14" s="18">
        <f t="shared" si="0"/>
        <v>120000</v>
      </c>
      <c r="F14" s="18">
        <f>SUM(G14:H14,J14)</f>
        <v>120000</v>
      </c>
      <c r="G14" s="18">
        <v>120000</v>
      </c>
      <c r="H14" s="18"/>
      <c r="I14" s="32" t="s">
        <v>36</v>
      </c>
      <c r="J14" s="18"/>
      <c r="K14" s="31" t="s">
        <v>92</v>
      </c>
      <c r="P14" s="111"/>
    </row>
    <row r="15" spans="1:16" ht="77.25" customHeight="1">
      <c r="A15" s="22" t="s">
        <v>15</v>
      </c>
      <c r="B15" s="15" t="s">
        <v>91</v>
      </c>
      <c r="C15" s="15" t="s">
        <v>91</v>
      </c>
      <c r="D15" s="14" t="s">
        <v>143</v>
      </c>
      <c r="E15" s="18">
        <f t="shared" si="0"/>
        <v>150000</v>
      </c>
      <c r="F15" s="18">
        <f aca="true" t="shared" si="1" ref="F15:F26">SUM(G15:H15,J15)</f>
        <v>150000</v>
      </c>
      <c r="G15" s="18">
        <v>150000</v>
      </c>
      <c r="H15" s="18"/>
      <c r="I15" s="32" t="s">
        <v>36</v>
      </c>
      <c r="J15" s="18"/>
      <c r="K15" s="31" t="s">
        <v>92</v>
      </c>
      <c r="P15" s="110"/>
    </row>
    <row r="16" spans="1:17" ht="70.5" customHeight="1">
      <c r="A16" s="24" t="s">
        <v>16</v>
      </c>
      <c r="B16" s="124" t="s">
        <v>91</v>
      </c>
      <c r="C16" s="124" t="s">
        <v>91</v>
      </c>
      <c r="D16" s="116" t="s">
        <v>188</v>
      </c>
      <c r="E16" s="117">
        <f t="shared" si="0"/>
        <v>150000</v>
      </c>
      <c r="F16" s="117">
        <f t="shared" si="1"/>
        <v>150000</v>
      </c>
      <c r="G16" s="117">
        <v>150000</v>
      </c>
      <c r="H16" s="117"/>
      <c r="I16" s="118" t="s">
        <v>36</v>
      </c>
      <c r="J16" s="117"/>
      <c r="K16" s="119" t="s">
        <v>92</v>
      </c>
      <c r="L16" s="120"/>
      <c r="M16" s="120"/>
      <c r="N16" s="120"/>
      <c r="O16" s="120"/>
      <c r="P16" s="121"/>
      <c r="Q16" s="9"/>
    </row>
    <row r="17" spans="1:16" s="120" customFormat="1" ht="63" customHeight="1">
      <c r="A17" s="24" t="s">
        <v>17</v>
      </c>
      <c r="B17" s="124" t="s">
        <v>91</v>
      </c>
      <c r="C17" s="124" t="s">
        <v>91</v>
      </c>
      <c r="D17" s="116" t="s">
        <v>132</v>
      </c>
      <c r="E17" s="140">
        <f t="shared" si="0"/>
        <v>323769.56</v>
      </c>
      <c r="F17" s="141">
        <v>323769.56</v>
      </c>
      <c r="G17" s="140">
        <v>153769.56</v>
      </c>
      <c r="H17" s="117"/>
      <c r="I17" s="142" t="s">
        <v>187</v>
      </c>
      <c r="J17" s="117"/>
      <c r="K17" s="119" t="s">
        <v>92</v>
      </c>
      <c r="P17" s="128"/>
    </row>
    <row r="18" spans="1:16" ht="69.75" customHeight="1">
      <c r="A18" s="22" t="s">
        <v>18</v>
      </c>
      <c r="B18" s="15" t="s">
        <v>91</v>
      </c>
      <c r="C18" s="15" t="s">
        <v>91</v>
      </c>
      <c r="D18" s="14" t="s">
        <v>133</v>
      </c>
      <c r="E18" s="18">
        <f t="shared" si="0"/>
        <v>200000</v>
      </c>
      <c r="F18" s="18">
        <f t="shared" si="1"/>
        <v>200000</v>
      </c>
      <c r="G18" s="18">
        <v>200000</v>
      </c>
      <c r="H18" s="18"/>
      <c r="I18" s="32" t="s">
        <v>36</v>
      </c>
      <c r="J18" s="18"/>
      <c r="K18" s="31" t="s">
        <v>92</v>
      </c>
      <c r="P18" s="110"/>
    </row>
    <row r="19" spans="1:16" ht="73.5" customHeight="1">
      <c r="A19" s="43" t="s">
        <v>19</v>
      </c>
      <c r="B19" s="37" t="s">
        <v>91</v>
      </c>
      <c r="C19" s="37" t="s">
        <v>91</v>
      </c>
      <c r="D19" s="48" t="s">
        <v>118</v>
      </c>
      <c r="E19" s="36">
        <f t="shared" si="0"/>
        <v>120000</v>
      </c>
      <c r="F19" s="36">
        <f t="shared" si="1"/>
        <v>120000</v>
      </c>
      <c r="G19" s="36">
        <v>120000</v>
      </c>
      <c r="H19" s="36"/>
      <c r="I19" s="38" t="s">
        <v>36</v>
      </c>
      <c r="J19" s="36"/>
      <c r="K19" s="39" t="s">
        <v>92</v>
      </c>
      <c r="P19" s="110"/>
    </row>
    <row r="20" spans="1:16" s="129" customFormat="1" ht="61.5" customHeight="1">
      <c r="A20" s="24" t="s">
        <v>20</v>
      </c>
      <c r="B20" s="124" t="s">
        <v>91</v>
      </c>
      <c r="C20" s="124" t="s">
        <v>91</v>
      </c>
      <c r="D20" s="116" t="s">
        <v>157</v>
      </c>
      <c r="E20" s="117">
        <f t="shared" si="0"/>
        <v>200000</v>
      </c>
      <c r="F20" s="117">
        <f t="shared" si="1"/>
        <v>200000</v>
      </c>
      <c r="G20" s="117">
        <v>200000</v>
      </c>
      <c r="H20" s="117"/>
      <c r="I20" s="118" t="s">
        <v>36</v>
      </c>
      <c r="J20" s="117"/>
      <c r="K20" s="119" t="s">
        <v>92</v>
      </c>
      <c r="P20" s="128"/>
    </row>
    <row r="21" spans="1:16" s="9" customFormat="1" ht="66" customHeight="1">
      <c r="A21" s="157" t="s">
        <v>67</v>
      </c>
      <c r="B21" s="157" t="s">
        <v>91</v>
      </c>
      <c r="C21" s="157" t="s">
        <v>91</v>
      </c>
      <c r="D21" s="158" t="s">
        <v>134</v>
      </c>
      <c r="E21" s="159">
        <f t="shared" si="0"/>
        <v>119000</v>
      </c>
      <c r="F21" s="159">
        <f t="shared" si="1"/>
        <v>119000</v>
      </c>
      <c r="G21" s="160">
        <v>119000</v>
      </c>
      <c r="H21" s="161"/>
      <c r="I21" s="162" t="s">
        <v>36</v>
      </c>
      <c r="J21" s="161"/>
      <c r="K21" s="163" t="s">
        <v>92</v>
      </c>
      <c r="L21" s="153"/>
      <c r="M21" s="153"/>
      <c r="N21" s="153"/>
      <c r="O21" s="153"/>
      <c r="P21" s="154" t="s">
        <v>199</v>
      </c>
    </row>
    <row r="22" spans="1:16" s="133" customFormat="1" ht="69" customHeight="1">
      <c r="A22" s="24" t="s">
        <v>68</v>
      </c>
      <c r="B22" s="24" t="s">
        <v>91</v>
      </c>
      <c r="C22" s="24" t="s">
        <v>91</v>
      </c>
      <c r="D22" s="116" t="s">
        <v>135</v>
      </c>
      <c r="E22" s="117">
        <f t="shared" si="0"/>
        <v>110000</v>
      </c>
      <c r="F22" s="117">
        <f t="shared" si="1"/>
        <v>110000</v>
      </c>
      <c r="G22" s="130">
        <v>110000</v>
      </c>
      <c r="H22" s="131"/>
      <c r="I22" s="118" t="s">
        <v>36</v>
      </c>
      <c r="J22" s="131"/>
      <c r="K22" s="132" t="s">
        <v>92</v>
      </c>
      <c r="P22" s="128"/>
    </row>
    <row r="23" spans="1:16" s="133" customFormat="1" ht="102.75" customHeight="1">
      <c r="A23" s="164" t="s">
        <v>69</v>
      </c>
      <c r="B23" s="164" t="s">
        <v>91</v>
      </c>
      <c r="C23" s="164" t="s">
        <v>91</v>
      </c>
      <c r="D23" s="165" t="s">
        <v>190</v>
      </c>
      <c r="E23" s="166">
        <f>SUM(F23)</f>
        <v>3660576.78</v>
      </c>
      <c r="F23" s="166">
        <v>3660576.78</v>
      </c>
      <c r="G23" s="167">
        <v>4348.44</v>
      </c>
      <c r="H23" s="168">
        <v>1150000</v>
      </c>
      <c r="I23" s="169" t="s">
        <v>200</v>
      </c>
      <c r="J23" s="150"/>
      <c r="K23" s="152" t="s">
        <v>92</v>
      </c>
      <c r="L23" s="153"/>
      <c r="M23" s="153"/>
      <c r="N23" s="153"/>
      <c r="O23" s="153"/>
      <c r="P23" s="170" t="s">
        <v>201</v>
      </c>
    </row>
    <row r="24" spans="1:16" s="133" customFormat="1" ht="102.75" customHeight="1">
      <c r="A24" s="146" t="s">
        <v>70</v>
      </c>
      <c r="B24" s="146" t="s">
        <v>91</v>
      </c>
      <c r="C24" s="146" t="s">
        <v>91</v>
      </c>
      <c r="D24" s="147" t="s">
        <v>198</v>
      </c>
      <c r="E24" s="148">
        <f>SUM(F24)</f>
        <v>45000</v>
      </c>
      <c r="F24" s="148">
        <f>SUM(G24:H24,J24)</f>
        <v>45000</v>
      </c>
      <c r="G24" s="149">
        <v>45000</v>
      </c>
      <c r="H24" s="150"/>
      <c r="I24" s="151" t="s">
        <v>36</v>
      </c>
      <c r="J24" s="150"/>
      <c r="K24" s="152" t="s">
        <v>92</v>
      </c>
      <c r="L24" s="153"/>
      <c r="M24" s="153"/>
      <c r="N24" s="153"/>
      <c r="O24" s="153"/>
      <c r="P24" s="154" t="s">
        <v>233</v>
      </c>
    </row>
    <row r="25" spans="1:16" s="9" customFormat="1" ht="60.75" customHeight="1">
      <c r="A25" s="43" t="s">
        <v>71</v>
      </c>
      <c r="B25" s="43" t="s">
        <v>91</v>
      </c>
      <c r="C25" s="43" t="s">
        <v>91</v>
      </c>
      <c r="D25" s="48" t="s">
        <v>154</v>
      </c>
      <c r="E25" s="36">
        <f t="shared" si="0"/>
        <v>6000</v>
      </c>
      <c r="F25" s="36">
        <f t="shared" si="1"/>
        <v>6000</v>
      </c>
      <c r="G25" s="44">
        <v>6000</v>
      </c>
      <c r="H25" s="45"/>
      <c r="I25" s="38" t="s">
        <v>36</v>
      </c>
      <c r="J25" s="45"/>
      <c r="K25" s="46" t="s">
        <v>92</v>
      </c>
      <c r="P25" s="112"/>
    </row>
    <row r="26" spans="1:16" s="47" customFormat="1" ht="69.75" customHeight="1">
      <c r="A26" s="22" t="s">
        <v>72</v>
      </c>
      <c r="B26" s="22" t="s">
        <v>91</v>
      </c>
      <c r="C26" s="22" t="s">
        <v>91</v>
      </c>
      <c r="D26" s="48" t="s">
        <v>144</v>
      </c>
      <c r="E26" s="18">
        <f t="shared" si="0"/>
        <v>6000</v>
      </c>
      <c r="F26" s="18">
        <f t="shared" si="1"/>
        <v>6000</v>
      </c>
      <c r="G26" s="25">
        <v>6000</v>
      </c>
      <c r="H26" s="19"/>
      <c r="I26" s="32" t="s">
        <v>36</v>
      </c>
      <c r="J26" s="19"/>
      <c r="K26" s="35" t="s">
        <v>92</v>
      </c>
      <c r="P26" s="112"/>
    </row>
    <row r="27" spans="1:16" s="47" customFormat="1" ht="60.75" customHeight="1">
      <c r="A27" s="22" t="s">
        <v>73</v>
      </c>
      <c r="B27" s="22" t="s">
        <v>91</v>
      </c>
      <c r="C27" s="22" t="s">
        <v>91</v>
      </c>
      <c r="D27" s="48" t="s">
        <v>160</v>
      </c>
      <c r="E27" s="18">
        <f t="shared" si="0"/>
        <v>10000</v>
      </c>
      <c r="F27" s="18">
        <f>SUM(G27:H27,J27)</f>
        <v>10000</v>
      </c>
      <c r="G27" s="25">
        <v>10000</v>
      </c>
      <c r="H27" s="19"/>
      <c r="I27" s="32" t="s">
        <v>36</v>
      </c>
      <c r="J27" s="19"/>
      <c r="K27" s="35" t="s">
        <v>92</v>
      </c>
      <c r="P27" s="112"/>
    </row>
    <row r="28" spans="1:16" s="50" customFormat="1" ht="33" customHeight="1">
      <c r="A28" s="212" t="s">
        <v>93</v>
      </c>
      <c r="B28" s="212"/>
      <c r="C28" s="212"/>
      <c r="D28" s="212"/>
      <c r="E28" s="51">
        <f t="shared" si="0"/>
        <v>5220346.34</v>
      </c>
      <c r="F28" s="51">
        <f>SUM(G28:H28,I28,J28)</f>
        <v>5220346.34</v>
      </c>
      <c r="G28" s="51">
        <f>SUM(G14:G27)</f>
        <v>1394118</v>
      </c>
      <c r="H28" s="51">
        <f>SUM(H14:H27)</f>
        <v>1150000</v>
      </c>
      <c r="I28" s="134">
        <v>2676228.34</v>
      </c>
      <c r="J28" s="51">
        <f>SUM(J14:J27)</f>
        <v>0</v>
      </c>
      <c r="K28" s="49"/>
      <c r="P28" s="171" t="s">
        <v>234</v>
      </c>
    </row>
    <row r="29" spans="1:16" s="47" customFormat="1" ht="60.75" customHeight="1">
      <c r="A29" s="22" t="s">
        <v>74</v>
      </c>
      <c r="B29" s="22">
        <v>750</v>
      </c>
      <c r="C29" s="22">
        <v>75023</v>
      </c>
      <c r="D29" s="48" t="s">
        <v>136</v>
      </c>
      <c r="E29" s="18">
        <f t="shared" si="0"/>
        <v>117420</v>
      </c>
      <c r="F29" s="18">
        <f>SUM(G29:H29,J29)</f>
        <v>117420</v>
      </c>
      <c r="G29" s="25">
        <v>117420</v>
      </c>
      <c r="H29" s="19"/>
      <c r="I29" s="32" t="s">
        <v>36</v>
      </c>
      <c r="J29" s="19"/>
      <c r="K29" s="35" t="s">
        <v>92</v>
      </c>
      <c r="P29" s="112"/>
    </row>
    <row r="30" spans="1:16" s="47" customFormat="1" ht="77.25" customHeight="1">
      <c r="A30" s="22" t="s">
        <v>75</v>
      </c>
      <c r="B30" s="22" t="s">
        <v>91</v>
      </c>
      <c r="C30" s="22" t="s">
        <v>91</v>
      </c>
      <c r="D30" s="48" t="s">
        <v>137</v>
      </c>
      <c r="E30" s="18">
        <f t="shared" si="0"/>
        <v>100000</v>
      </c>
      <c r="F30" s="18">
        <f>SUM(G30:H30,J30)</f>
        <v>100000</v>
      </c>
      <c r="G30" s="25">
        <v>100000</v>
      </c>
      <c r="H30" s="19"/>
      <c r="I30" s="32" t="s">
        <v>36</v>
      </c>
      <c r="J30" s="19"/>
      <c r="K30" s="35" t="s">
        <v>92</v>
      </c>
      <c r="P30" s="112"/>
    </row>
    <row r="31" spans="1:16" s="155" customFormat="1" ht="58.5" customHeight="1">
      <c r="A31" s="24" t="s">
        <v>76</v>
      </c>
      <c r="B31" s="24" t="s">
        <v>91</v>
      </c>
      <c r="C31" s="24" t="s">
        <v>91</v>
      </c>
      <c r="D31" s="145" t="s">
        <v>193</v>
      </c>
      <c r="E31" s="117">
        <f t="shared" si="0"/>
        <v>105000</v>
      </c>
      <c r="F31" s="117">
        <f>SUM(G31:H31,J31)</f>
        <v>105000</v>
      </c>
      <c r="G31" s="130">
        <v>105000</v>
      </c>
      <c r="H31" s="131"/>
      <c r="I31" s="118" t="s">
        <v>36</v>
      </c>
      <c r="J31" s="131"/>
      <c r="K31" s="132" t="s">
        <v>92</v>
      </c>
      <c r="P31" s="156"/>
    </row>
    <row r="32" spans="1:16" s="50" customFormat="1" ht="33" customHeight="1">
      <c r="A32" s="212" t="s">
        <v>96</v>
      </c>
      <c r="B32" s="212"/>
      <c r="C32" s="212"/>
      <c r="D32" s="212"/>
      <c r="E32" s="51">
        <f t="shared" si="0"/>
        <v>322420</v>
      </c>
      <c r="F32" s="51">
        <f>SUM(G32:H32,I32,J32)</f>
        <v>322420</v>
      </c>
      <c r="G32" s="51">
        <f>SUM(G29:G31)</f>
        <v>322420</v>
      </c>
      <c r="H32" s="51">
        <f>SUM(H29:H31)</f>
        <v>0</v>
      </c>
      <c r="I32" s="52"/>
      <c r="J32" s="51">
        <f>SUM(J18:J25)</f>
        <v>0</v>
      </c>
      <c r="K32" s="49"/>
      <c r="P32" s="122"/>
    </row>
    <row r="33" spans="1:16" ht="66" customHeight="1">
      <c r="A33" s="22" t="s">
        <v>77</v>
      </c>
      <c r="B33" s="26">
        <v>754</v>
      </c>
      <c r="C33" s="26">
        <v>75412</v>
      </c>
      <c r="D33" s="53" t="s">
        <v>156</v>
      </c>
      <c r="E33" s="18">
        <f t="shared" si="0"/>
        <v>10000</v>
      </c>
      <c r="F33" s="18">
        <f aca="true" t="shared" si="2" ref="F33:F50">SUM(G33:H33,J33)</f>
        <v>10000</v>
      </c>
      <c r="G33" s="18">
        <v>10000</v>
      </c>
      <c r="H33" s="18"/>
      <c r="I33" s="32" t="s">
        <v>36</v>
      </c>
      <c r="J33" s="18"/>
      <c r="K33" s="31" t="s">
        <v>92</v>
      </c>
      <c r="P33" s="110"/>
    </row>
    <row r="34" spans="1:16" s="120" customFormat="1" ht="105" customHeight="1">
      <c r="A34" s="164" t="s">
        <v>78</v>
      </c>
      <c r="B34" s="164" t="s">
        <v>91</v>
      </c>
      <c r="C34" s="164" t="s">
        <v>91</v>
      </c>
      <c r="D34" s="165" t="s">
        <v>184</v>
      </c>
      <c r="E34" s="148">
        <f t="shared" si="0"/>
        <v>127000</v>
      </c>
      <c r="F34" s="148">
        <f>SUM(G34:H34,J34)</f>
        <v>127000</v>
      </c>
      <c r="G34" s="148">
        <v>127000</v>
      </c>
      <c r="H34" s="148"/>
      <c r="I34" s="169" t="s">
        <v>204</v>
      </c>
      <c r="J34" s="148"/>
      <c r="K34" s="172" t="s">
        <v>92</v>
      </c>
      <c r="L34" s="173"/>
      <c r="M34" s="173"/>
      <c r="N34" s="173"/>
      <c r="O34" s="173"/>
      <c r="P34" s="170" t="s">
        <v>203</v>
      </c>
    </row>
    <row r="35" spans="1:16" s="120" customFormat="1" ht="78.75" customHeight="1">
      <c r="A35" s="164" t="s">
        <v>79</v>
      </c>
      <c r="B35" s="164" t="s">
        <v>91</v>
      </c>
      <c r="C35" s="164" t="s">
        <v>91</v>
      </c>
      <c r="D35" s="165" t="s">
        <v>227</v>
      </c>
      <c r="E35" s="148">
        <f>SUM(F35)</f>
        <v>13786</v>
      </c>
      <c r="F35" s="148">
        <f>SUM(G35:H35,J35)</f>
        <v>13786</v>
      </c>
      <c r="G35" s="148">
        <v>13786</v>
      </c>
      <c r="H35" s="148"/>
      <c r="I35" s="169" t="s">
        <v>228</v>
      </c>
      <c r="J35" s="148"/>
      <c r="K35" s="172" t="s">
        <v>92</v>
      </c>
      <c r="L35" s="173"/>
      <c r="M35" s="173"/>
      <c r="N35" s="173"/>
      <c r="O35" s="173"/>
      <c r="P35" s="170" t="s">
        <v>229</v>
      </c>
    </row>
    <row r="36" spans="1:16" s="120" customFormat="1" ht="58.5" customHeight="1">
      <c r="A36" s="164" t="s">
        <v>80</v>
      </c>
      <c r="B36" s="164" t="s">
        <v>91</v>
      </c>
      <c r="C36" s="164" t="s">
        <v>91</v>
      </c>
      <c r="D36" s="165" t="s">
        <v>230</v>
      </c>
      <c r="E36" s="148">
        <f>SUM(F36)</f>
        <v>6760</v>
      </c>
      <c r="F36" s="148">
        <f>SUM(G36:H36,J36)</f>
        <v>6760</v>
      </c>
      <c r="G36" s="148">
        <v>6760</v>
      </c>
      <c r="H36" s="148"/>
      <c r="I36" s="169" t="s">
        <v>228</v>
      </c>
      <c r="J36" s="148"/>
      <c r="K36" s="172" t="s">
        <v>92</v>
      </c>
      <c r="L36" s="173"/>
      <c r="M36" s="173"/>
      <c r="N36" s="173"/>
      <c r="O36" s="173"/>
      <c r="P36" s="170" t="s">
        <v>231</v>
      </c>
    </row>
    <row r="37" spans="1:16" s="29" customFormat="1" ht="52.5" customHeight="1">
      <c r="A37" s="209" t="s">
        <v>95</v>
      </c>
      <c r="B37" s="210"/>
      <c r="C37" s="210"/>
      <c r="D37" s="210"/>
      <c r="E37" s="17">
        <f t="shared" si="0"/>
        <v>199796</v>
      </c>
      <c r="F37" s="17">
        <f>SUM(G37:H37,I37,J37)</f>
        <v>199796</v>
      </c>
      <c r="G37" s="17">
        <f>SUM(G33:G36)</f>
        <v>157546</v>
      </c>
      <c r="H37" s="17">
        <f>SUM(H33:H34)</f>
        <v>0</v>
      </c>
      <c r="I37" s="17">
        <v>42250</v>
      </c>
      <c r="J37" s="17">
        <f>SUM(J33:J34)</f>
        <v>0</v>
      </c>
      <c r="K37" s="17">
        <f>SUM(K33:K34)</f>
        <v>0</v>
      </c>
      <c r="P37" s="174" t="s">
        <v>232</v>
      </c>
    </row>
    <row r="38" spans="1:16" ht="67.5" customHeight="1">
      <c r="A38" s="22" t="s">
        <v>81</v>
      </c>
      <c r="B38" s="15" t="s">
        <v>55</v>
      </c>
      <c r="C38" s="15" t="s">
        <v>107</v>
      </c>
      <c r="D38" s="14" t="s">
        <v>138</v>
      </c>
      <c r="E38" s="18">
        <f t="shared" si="0"/>
        <v>50000</v>
      </c>
      <c r="F38" s="18">
        <f t="shared" si="2"/>
        <v>50000</v>
      </c>
      <c r="G38" s="18">
        <v>50000</v>
      </c>
      <c r="H38" s="18"/>
      <c r="I38" s="32" t="s">
        <v>36</v>
      </c>
      <c r="J38" s="18"/>
      <c r="K38" s="31" t="s">
        <v>92</v>
      </c>
      <c r="P38" s="110"/>
    </row>
    <row r="39" spans="1:16" ht="105" customHeight="1">
      <c r="A39" s="22" t="s">
        <v>82</v>
      </c>
      <c r="B39" s="15" t="s">
        <v>91</v>
      </c>
      <c r="C39" s="20" t="s">
        <v>91</v>
      </c>
      <c r="D39" s="14" t="s">
        <v>153</v>
      </c>
      <c r="E39" s="18">
        <f t="shared" si="0"/>
        <v>60000</v>
      </c>
      <c r="F39" s="18">
        <f t="shared" si="2"/>
        <v>60000</v>
      </c>
      <c r="G39" s="18">
        <v>60000</v>
      </c>
      <c r="H39" s="18"/>
      <c r="I39" s="32" t="s">
        <v>36</v>
      </c>
      <c r="J39" s="18"/>
      <c r="K39" s="31" t="s">
        <v>92</v>
      </c>
      <c r="P39" s="110"/>
    </row>
    <row r="40" spans="1:16" ht="84.75" customHeight="1">
      <c r="A40" s="24" t="s">
        <v>83</v>
      </c>
      <c r="B40" s="124" t="s">
        <v>91</v>
      </c>
      <c r="C40" s="137" t="s">
        <v>91</v>
      </c>
      <c r="D40" s="116" t="s">
        <v>192</v>
      </c>
      <c r="E40" s="117">
        <f t="shared" si="0"/>
        <v>350000</v>
      </c>
      <c r="F40" s="117">
        <f>SUM(G40:H40,J40)</f>
        <v>350000</v>
      </c>
      <c r="G40" s="117">
        <v>72306</v>
      </c>
      <c r="H40" s="117">
        <v>277694</v>
      </c>
      <c r="I40" s="118" t="s">
        <v>36</v>
      </c>
      <c r="J40" s="117"/>
      <c r="K40" s="119" t="s">
        <v>92</v>
      </c>
      <c r="L40" s="120"/>
      <c r="M40" s="120"/>
      <c r="N40" s="120"/>
      <c r="O40" s="120"/>
      <c r="P40" s="144"/>
    </row>
    <row r="41" spans="1:16" s="29" customFormat="1" ht="63" customHeight="1">
      <c r="A41" s="209" t="s">
        <v>116</v>
      </c>
      <c r="B41" s="210"/>
      <c r="C41" s="210"/>
      <c r="D41" s="210"/>
      <c r="E41" s="17">
        <f t="shared" si="0"/>
        <v>460000</v>
      </c>
      <c r="F41" s="17">
        <f t="shared" si="2"/>
        <v>460000</v>
      </c>
      <c r="G41" s="17">
        <f>SUM(G38:G40)</f>
        <v>182306</v>
      </c>
      <c r="H41" s="17">
        <f>SUM(H38:H40)</f>
        <v>277694</v>
      </c>
      <c r="I41" s="33" t="s">
        <v>36</v>
      </c>
      <c r="J41" s="17">
        <f>SUM(J38:J39)</f>
        <v>0</v>
      </c>
      <c r="K41" s="34"/>
      <c r="P41" s="113" t="s">
        <v>181</v>
      </c>
    </row>
    <row r="42" spans="1:16" s="29" customFormat="1" ht="100.5" customHeight="1">
      <c r="A42" s="22" t="s">
        <v>84</v>
      </c>
      <c r="B42" s="15" t="s">
        <v>59</v>
      </c>
      <c r="C42" s="20" t="s">
        <v>150</v>
      </c>
      <c r="D42" s="14" t="s">
        <v>158</v>
      </c>
      <c r="E42" s="18">
        <f t="shared" si="0"/>
        <v>4000</v>
      </c>
      <c r="F42" s="18">
        <f>SUM(G42:H42,J42)</f>
        <v>4000</v>
      </c>
      <c r="G42" s="18">
        <v>4000</v>
      </c>
      <c r="H42" s="18"/>
      <c r="I42" s="32" t="s">
        <v>36</v>
      </c>
      <c r="J42" s="18"/>
      <c r="K42" s="31" t="s">
        <v>92</v>
      </c>
      <c r="P42" s="111"/>
    </row>
    <row r="43" spans="1:16" s="29" customFormat="1" ht="68.25" customHeight="1">
      <c r="A43" s="209" t="s">
        <v>151</v>
      </c>
      <c r="B43" s="210"/>
      <c r="C43" s="210"/>
      <c r="D43" s="210"/>
      <c r="E43" s="17">
        <f t="shared" si="0"/>
        <v>4000</v>
      </c>
      <c r="F43" s="17">
        <f>SUM(G43:H43,J43)</f>
        <v>4000</v>
      </c>
      <c r="G43" s="17">
        <f>SUM(G42)</f>
        <v>4000</v>
      </c>
      <c r="H43" s="17">
        <f>SUM(H42)</f>
        <v>0</v>
      </c>
      <c r="I43" s="33" t="s">
        <v>36</v>
      </c>
      <c r="J43" s="17">
        <f>SUM(J41:J42)</f>
        <v>0</v>
      </c>
      <c r="K43" s="34"/>
      <c r="P43" s="111"/>
    </row>
    <row r="44" spans="1:16" ht="101.25" customHeight="1">
      <c r="A44" s="22" t="s">
        <v>85</v>
      </c>
      <c r="B44" s="15" t="s">
        <v>62</v>
      </c>
      <c r="C44" s="15" t="s">
        <v>65</v>
      </c>
      <c r="D44" s="16" t="s">
        <v>119</v>
      </c>
      <c r="E44" s="18">
        <f t="shared" si="0"/>
        <v>40000</v>
      </c>
      <c r="F44" s="18">
        <f t="shared" si="2"/>
        <v>40000</v>
      </c>
      <c r="G44" s="18">
        <v>40000</v>
      </c>
      <c r="H44" s="18"/>
      <c r="I44" s="32" t="s">
        <v>36</v>
      </c>
      <c r="J44" s="18"/>
      <c r="K44" s="31" t="s">
        <v>92</v>
      </c>
      <c r="P44" s="110"/>
    </row>
    <row r="45" spans="1:16" ht="108" customHeight="1">
      <c r="A45" s="22" t="s">
        <v>86</v>
      </c>
      <c r="B45" s="15" t="s">
        <v>91</v>
      </c>
      <c r="C45" s="15" t="s">
        <v>91</v>
      </c>
      <c r="D45" s="16" t="s">
        <v>120</v>
      </c>
      <c r="E45" s="18">
        <f t="shared" si="0"/>
        <v>40000</v>
      </c>
      <c r="F45" s="18">
        <f t="shared" si="2"/>
        <v>40000</v>
      </c>
      <c r="G45" s="18">
        <v>40000</v>
      </c>
      <c r="H45" s="18"/>
      <c r="I45" s="32" t="s">
        <v>36</v>
      </c>
      <c r="J45" s="18"/>
      <c r="K45" s="31" t="s">
        <v>92</v>
      </c>
      <c r="P45" s="110"/>
    </row>
    <row r="46" spans="1:16" ht="113.25" customHeight="1">
      <c r="A46" s="164" t="s">
        <v>87</v>
      </c>
      <c r="B46" s="175" t="s">
        <v>91</v>
      </c>
      <c r="C46" s="175" t="s">
        <v>91</v>
      </c>
      <c r="D46" s="176" t="s">
        <v>121</v>
      </c>
      <c r="E46" s="148">
        <f t="shared" si="0"/>
        <v>46000</v>
      </c>
      <c r="F46" s="148">
        <f t="shared" si="2"/>
        <v>46000</v>
      </c>
      <c r="G46" s="148">
        <v>46000</v>
      </c>
      <c r="H46" s="148"/>
      <c r="I46" s="151" t="s">
        <v>36</v>
      </c>
      <c r="J46" s="148"/>
      <c r="K46" s="172" t="s">
        <v>92</v>
      </c>
      <c r="L46" s="173"/>
      <c r="M46" s="173"/>
      <c r="N46" s="173"/>
      <c r="O46" s="173"/>
      <c r="P46" s="154" t="s">
        <v>205</v>
      </c>
    </row>
    <row r="47" spans="1:16" ht="93" customHeight="1">
      <c r="A47" s="22" t="s">
        <v>88</v>
      </c>
      <c r="B47" s="15" t="s">
        <v>91</v>
      </c>
      <c r="C47" s="15" t="s">
        <v>91</v>
      </c>
      <c r="D47" s="16" t="s">
        <v>122</v>
      </c>
      <c r="E47" s="18">
        <f t="shared" si="0"/>
        <v>30000</v>
      </c>
      <c r="F47" s="18">
        <f t="shared" si="2"/>
        <v>30000</v>
      </c>
      <c r="G47" s="18">
        <v>30000</v>
      </c>
      <c r="H47" s="18"/>
      <c r="I47" s="32" t="s">
        <v>36</v>
      </c>
      <c r="J47" s="18"/>
      <c r="K47" s="31" t="s">
        <v>92</v>
      </c>
      <c r="P47" s="110"/>
    </row>
    <row r="48" spans="1:16" ht="114" customHeight="1">
      <c r="A48" s="22" t="s">
        <v>89</v>
      </c>
      <c r="B48" s="15" t="s">
        <v>91</v>
      </c>
      <c r="C48" s="15" t="s">
        <v>91</v>
      </c>
      <c r="D48" s="14" t="s">
        <v>145</v>
      </c>
      <c r="E48" s="18">
        <f t="shared" si="0"/>
        <v>50000</v>
      </c>
      <c r="F48" s="18">
        <f t="shared" si="2"/>
        <v>50000</v>
      </c>
      <c r="G48" s="18">
        <v>50000</v>
      </c>
      <c r="H48" s="18"/>
      <c r="I48" s="32" t="s">
        <v>36</v>
      </c>
      <c r="J48" s="18"/>
      <c r="K48" s="31" t="s">
        <v>92</v>
      </c>
      <c r="P48" s="110"/>
    </row>
    <row r="49" spans="1:16" ht="127.5" customHeight="1">
      <c r="A49" s="22" t="s">
        <v>90</v>
      </c>
      <c r="B49" s="15" t="s">
        <v>91</v>
      </c>
      <c r="C49" s="15" t="s">
        <v>91</v>
      </c>
      <c r="D49" s="14" t="s">
        <v>146</v>
      </c>
      <c r="E49" s="18">
        <f t="shared" si="0"/>
        <v>40000</v>
      </c>
      <c r="F49" s="18">
        <f t="shared" si="2"/>
        <v>40000</v>
      </c>
      <c r="G49" s="18">
        <v>40000</v>
      </c>
      <c r="H49" s="18"/>
      <c r="I49" s="32" t="s">
        <v>36</v>
      </c>
      <c r="J49" s="18"/>
      <c r="K49" s="31" t="s">
        <v>92</v>
      </c>
      <c r="P49" s="110"/>
    </row>
    <row r="50" spans="1:16" ht="104.25" customHeight="1">
      <c r="A50" s="22" t="s">
        <v>97</v>
      </c>
      <c r="B50" s="15" t="s">
        <v>91</v>
      </c>
      <c r="C50" s="15" t="s">
        <v>91</v>
      </c>
      <c r="D50" s="14" t="s">
        <v>123</v>
      </c>
      <c r="E50" s="18">
        <f t="shared" si="0"/>
        <v>40000</v>
      </c>
      <c r="F50" s="18">
        <f t="shared" si="2"/>
        <v>40000</v>
      </c>
      <c r="G50" s="18">
        <v>40000</v>
      </c>
      <c r="H50" s="18"/>
      <c r="I50" s="32" t="s">
        <v>36</v>
      </c>
      <c r="J50" s="18"/>
      <c r="K50" s="31" t="s">
        <v>92</v>
      </c>
      <c r="P50" s="110"/>
    </row>
    <row r="51" spans="1:16" ht="108" customHeight="1">
      <c r="A51" s="22" t="s">
        <v>98</v>
      </c>
      <c r="B51" s="15" t="s">
        <v>91</v>
      </c>
      <c r="C51" s="15" t="s">
        <v>91</v>
      </c>
      <c r="D51" s="14" t="s">
        <v>140</v>
      </c>
      <c r="E51" s="18">
        <f aca="true" t="shared" si="3" ref="E51:E57">SUM(F51)</f>
        <v>40000</v>
      </c>
      <c r="F51" s="18">
        <f aca="true" t="shared" si="4" ref="F51:F57">SUM(G51:H51,J51)</f>
        <v>40000</v>
      </c>
      <c r="G51" s="18">
        <v>40000</v>
      </c>
      <c r="H51" s="18"/>
      <c r="I51" s="32" t="s">
        <v>36</v>
      </c>
      <c r="J51" s="18"/>
      <c r="K51" s="31" t="s">
        <v>92</v>
      </c>
      <c r="P51" s="110"/>
    </row>
    <row r="52" spans="1:16" ht="114.75" customHeight="1">
      <c r="A52" s="22" t="s">
        <v>99</v>
      </c>
      <c r="B52" s="15" t="s">
        <v>91</v>
      </c>
      <c r="C52" s="15" t="s">
        <v>91</v>
      </c>
      <c r="D52" s="14" t="s">
        <v>147</v>
      </c>
      <c r="E52" s="18">
        <f t="shared" si="3"/>
        <v>20000</v>
      </c>
      <c r="F52" s="18">
        <f t="shared" si="4"/>
        <v>20000</v>
      </c>
      <c r="G52" s="18">
        <v>20000</v>
      </c>
      <c r="H52" s="18"/>
      <c r="I52" s="32" t="s">
        <v>36</v>
      </c>
      <c r="J52" s="18"/>
      <c r="K52" s="31" t="s">
        <v>92</v>
      </c>
      <c r="P52" s="110"/>
    </row>
    <row r="53" spans="1:16" ht="96" customHeight="1">
      <c r="A53" s="22" t="s">
        <v>100</v>
      </c>
      <c r="B53" s="15" t="s">
        <v>91</v>
      </c>
      <c r="C53" s="15" t="s">
        <v>91</v>
      </c>
      <c r="D53" s="14" t="s">
        <v>159</v>
      </c>
      <c r="E53" s="18">
        <f>SUM(F53)</f>
        <v>20000</v>
      </c>
      <c r="F53" s="18">
        <f>SUM(G53:H53,J53)</f>
        <v>20000</v>
      </c>
      <c r="G53" s="18">
        <v>20000</v>
      </c>
      <c r="H53" s="18"/>
      <c r="I53" s="32" t="s">
        <v>36</v>
      </c>
      <c r="J53" s="18"/>
      <c r="K53" s="31" t="s">
        <v>92</v>
      </c>
      <c r="P53" s="110"/>
    </row>
    <row r="54" spans="1:16" ht="87" customHeight="1">
      <c r="A54" s="22" t="s">
        <v>101</v>
      </c>
      <c r="B54" s="15" t="s">
        <v>91</v>
      </c>
      <c r="C54" s="15" t="s">
        <v>91</v>
      </c>
      <c r="D54" s="14" t="s">
        <v>148</v>
      </c>
      <c r="E54" s="18">
        <f t="shared" si="3"/>
        <v>40000</v>
      </c>
      <c r="F54" s="18">
        <f t="shared" si="4"/>
        <v>40000</v>
      </c>
      <c r="G54" s="18">
        <v>40000</v>
      </c>
      <c r="H54" s="18"/>
      <c r="I54" s="32" t="s">
        <v>36</v>
      </c>
      <c r="J54" s="18"/>
      <c r="K54" s="31" t="s">
        <v>92</v>
      </c>
      <c r="P54" s="110"/>
    </row>
    <row r="55" spans="1:16" ht="93.75" customHeight="1">
      <c r="A55" s="22" t="s">
        <v>102</v>
      </c>
      <c r="B55" s="15" t="s">
        <v>91</v>
      </c>
      <c r="C55" s="15" t="s">
        <v>91</v>
      </c>
      <c r="D55" s="14" t="s">
        <v>149</v>
      </c>
      <c r="E55" s="18">
        <f t="shared" si="3"/>
        <v>30000</v>
      </c>
      <c r="F55" s="18">
        <f t="shared" si="4"/>
        <v>30000</v>
      </c>
      <c r="G55" s="18">
        <v>30000</v>
      </c>
      <c r="H55" s="18"/>
      <c r="I55" s="32" t="s">
        <v>36</v>
      </c>
      <c r="J55" s="18"/>
      <c r="K55" s="31" t="s">
        <v>92</v>
      </c>
      <c r="P55" s="110"/>
    </row>
    <row r="56" spans="1:16" ht="96" customHeight="1">
      <c r="A56" s="22" t="s">
        <v>108</v>
      </c>
      <c r="B56" s="15" t="s">
        <v>91</v>
      </c>
      <c r="C56" s="15" t="s">
        <v>91</v>
      </c>
      <c r="D56" s="14" t="s">
        <v>141</v>
      </c>
      <c r="E56" s="18">
        <f t="shared" si="3"/>
        <v>10000</v>
      </c>
      <c r="F56" s="18">
        <f t="shared" si="4"/>
        <v>10000</v>
      </c>
      <c r="G56" s="18">
        <v>10000</v>
      </c>
      <c r="H56" s="18"/>
      <c r="I56" s="32" t="s">
        <v>36</v>
      </c>
      <c r="J56" s="18"/>
      <c r="K56" s="31" t="s">
        <v>92</v>
      </c>
      <c r="P56" s="110"/>
    </row>
    <row r="57" spans="1:16" ht="124.5" customHeight="1">
      <c r="A57" s="22" t="s">
        <v>109</v>
      </c>
      <c r="B57" s="15" t="s">
        <v>91</v>
      </c>
      <c r="C57" s="15" t="s">
        <v>91</v>
      </c>
      <c r="D57" s="14" t="s">
        <v>142</v>
      </c>
      <c r="E57" s="18">
        <f t="shared" si="3"/>
        <v>90000</v>
      </c>
      <c r="F57" s="18">
        <f t="shared" si="4"/>
        <v>90000</v>
      </c>
      <c r="G57" s="18">
        <v>90000</v>
      </c>
      <c r="H57" s="18"/>
      <c r="I57" s="32" t="s">
        <v>36</v>
      </c>
      <c r="J57" s="18"/>
      <c r="K57" s="31" t="s">
        <v>92</v>
      </c>
      <c r="P57" s="110"/>
    </row>
    <row r="58" spans="1:16" ht="95.25" customHeight="1">
      <c r="A58" s="164" t="s">
        <v>110</v>
      </c>
      <c r="B58" s="175" t="s">
        <v>91</v>
      </c>
      <c r="C58" s="175" t="s">
        <v>91</v>
      </c>
      <c r="D58" s="165" t="s">
        <v>246</v>
      </c>
      <c r="E58" s="148">
        <f aca="true" t="shared" si="5" ref="E58:E63">SUM(F58)</f>
        <v>21000</v>
      </c>
      <c r="F58" s="148">
        <f>SUM(G58:H58,J58)</f>
        <v>21000</v>
      </c>
      <c r="G58" s="148">
        <v>21000</v>
      </c>
      <c r="H58" s="148"/>
      <c r="I58" s="151" t="s">
        <v>36</v>
      </c>
      <c r="J58" s="148"/>
      <c r="K58" s="172" t="s">
        <v>92</v>
      </c>
      <c r="L58" s="173"/>
      <c r="M58" s="173"/>
      <c r="N58" s="173"/>
      <c r="O58" s="173"/>
      <c r="P58" s="154" t="s">
        <v>206</v>
      </c>
    </row>
    <row r="59" spans="1:16" s="29" customFormat="1" ht="78.75" customHeight="1">
      <c r="A59" s="209" t="s">
        <v>103</v>
      </c>
      <c r="B59" s="210"/>
      <c r="C59" s="210"/>
      <c r="D59" s="210"/>
      <c r="E59" s="17">
        <f t="shared" si="5"/>
        <v>557000</v>
      </c>
      <c r="F59" s="17">
        <f>SUM(G59:H59,I59,J59)</f>
        <v>557000</v>
      </c>
      <c r="G59" s="17">
        <f>SUM(G44:G58)</f>
        <v>557000</v>
      </c>
      <c r="H59" s="17">
        <f>SUM(H44:H58)</f>
        <v>0</v>
      </c>
      <c r="I59" s="17">
        <f>SUM(I44:I58)</f>
        <v>0</v>
      </c>
      <c r="J59" s="17">
        <f>SUM(J44:J58)</f>
        <v>0</v>
      </c>
      <c r="K59" s="34"/>
      <c r="P59" s="113" t="s">
        <v>207</v>
      </c>
    </row>
    <row r="60" spans="1:16" ht="124.5" customHeight="1">
      <c r="A60" s="22" t="s">
        <v>111</v>
      </c>
      <c r="B60" s="20" t="s">
        <v>63</v>
      </c>
      <c r="C60" s="20" t="s">
        <v>139</v>
      </c>
      <c r="D60" s="14" t="s">
        <v>163</v>
      </c>
      <c r="E60" s="18">
        <f t="shared" si="5"/>
        <v>31360</v>
      </c>
      <c r="F60" s="18">
        <f>SUM(G60:H60,J60)</f>
        <v>31360</v>
      </c>
      <c r="G60" s="18">
        <v>31360</v>
      </c>
      <c r="H60" s="18"/>
      <c r="I60" s="32" t="s">
        <v>36</v>
      </c>
      <c r="J60" s="18"/>
      <c r="K60" s="31" t="s">
        <v>92</v>
      </c>
      <c r="P60" s="110"/>
    </row>
    <row r="61" spans="1:16" s="120" customFormat="1" ht="93.75" customHeight="1">
      <c r="A61" s="24" t="s">
        <v>112</v>
      </c>
      <c r="B61" s="137" t="s">
        <v>91</v>
      </c>
      <c r="C61" s="137" t="s">
        <v>91</v>
      </c>
      <c r="D61" s="116" t="s">
        <v>191</v>
      </c>
      <c r="E61" s="117">
        <f t="shared" si="5"/>
        <v>10000</v>
      </c>
      <c r="F61" s="117">
        <f>SUM(G61:H61,J61)</f>
        <v>10000</v>
      </c>
      <c r="G61" s="117">
        <v>10000</v>
      </c>
      <c r="H61" s="117"/>
      <c r="I61" s="118" t="s">
        <v>36</v>
      </c>
      <c r="J61" s="117"/>
      <c r="K61" s="119" t="s">
        <v>92</v>
      </c>
      <c r="P61" s="143"/>
    </row>
    <row r="62" spans="1:16" s="29" customFormat="1" ht="42" customHeight="1">
      <c r="A62" s="209" t="s">
        <v>103</v>
      </c>
      <c r="B62" s="210"/>
      <c r="C62" s="210"/>
      <c r="D62" s="210"/>
      <c r="E62" s="17">
        <f t="shared" si="5"/>
        <v>41360</v>
      </c>
      <c r="F62" s="17">
        <f>SUM(G62:H62,I62,J62)</f>
        <v>41360</v>
      </c>
      <c r="G62" s="17">
        <f>SUM(G60:G61)</f>
        <v>41360</v>
      </c>
      <c r="H62" s="17">
        <f>SUM(H46:H60)</f>
        <v>0</v>
      </c>
      <c r="I62" s="17">
        <f>SUM(I46:I60)</f>
        <v>0</v>
      </c>
      <c r="J62" s="17">
        <f>SUM(J46:J60)</f>
        <v>0</v>
      </c>
      <c r="K62" s="34"/>
      <c r="P62" s="113"/>
    </row>
    <row r="63" spans="1:16" s="27" customFormat="1" ht="39" customHeight="1">
      <c r="A63" s="211" t="s">
        <v>1</v>
      </c>
      <c r="B63" s="211"/>
      <c r="C63" s="211"/>
      <c r="D63" s="211"/>
      <c r="E63" s="135">
        <f t="shared" si="5"/>
        <v>6823422.34</v>
      </c>
      <c r="F63" s="135">
        <f>SUM(G63:J63)</f>
        <v>6823422.34</v>
      </c>
      <c r="G63" s="136">
        <f>SUM(G13,G28,G32,G37,G41,G43,G59,G62)</f>
        <v>2677250</v>
      </c>
      <c r="H63" s="136">
        <f>SUM(H13,H28,H32,H37,H41,H43,H59,H62)</f>
        <v>1427694</v>
      </c>
      <c r="I63" s="136">
        <f>SUM(I13,I28,I32,I37,I41,I59,I62)</f>
        <v>2718478.34</v>
      </c>
      <c r="J63" s="136">
        <f>SUM(J13,J28,J32,J37,J41,J59,J62)</f>
        <v>0</v>
      </c>
      <c r="K63" s="8" t="s">
        <v>26</v>
      </c>
      <c r="P63" s="177" t="s">
        <v>235</v>
      </c>
    </row>
    <row r="64" ht="24" customHeight="1"/>
    <row r="65" s="115" customFormat="1" ht="12.75">
      <c r="A65" s="115" t="s">
        <v>37</v>
      </c>
    </row>
    <row r="66" ht="12.75">
      <c r="A66" s="2" t="s">
        <v>38</v>
      </c>
    </row>
    <row r="67" ht="12.75">
      <c r="A67" s="2" t="s">
        <v>39</v>
      </c>
    </row>
    <row r="68" ht="12.75">
      <c r="A68" s="2" t="s">
        <v>40</v>
      </c>
    </row>
    <row r="69" ht="14.25" customHeight="1">
      <c r="A69" s="9" t="s">
        <v>208</v>
      </c>
    </row>
    <row r="70" ht="12.75" customHeight="1">
      <c r="A70" s="5" t="s">
        <v>41</v>
      </c>
    </row>
    <row r="71" ht="25.5" customHeight="1">
      <c r="A71" s="2" t="s">
        <v>41</v>
      </c>
    </row>
    <row r="72" ht="12.75">
      <c r="E72" s="54" t="s">
        <v>155</v>
      </c>
    </row>
    <row r="75" ht="6.75" customHeight="1"/>
    <row r="76" ht="12.75" hidden="1"/>
    <row r="91" ht="12.75">
      <c r="P91" s="29"/>
    </row>
  </sheetData>
  <sheetProtection/>
  <mergeCells count="25">
    <mergeCell ref="P6:P10"/>
    <mergeCell ref="A4:K4"/>
    <mergeCell ref="A6:A10"/>
    <mergeCell ref="B6:B10"/>
    <mergeCell ref="C6:C10"/>
    <mergeCell ref="D6:D10"/>
    <mergeCell ref="K6:K10"/>
    <mergeCell ref="A63:D63"/>
    <mergeCell ref="A59:D59"/>
    <mergeCell ref="A28:D28"/>
    <mergeCell ref="A13:D13"/>
    <mergeCell ref="A43:D43"/>
    <mergeCell ref="A41:D41"/>
    <mergeCell ref="A32:D32"/>
    <mergeCell ref="A37:D37"/>
    <mergeCell ref="F1:P1"/>
    <mergeCell ref="A62:D62"/>
    <mergeCell ref="G7:J7"/>
    <mergeCell ref="J8:J10"/>
    <mergeCell ref="G8:G10"/>
    <mergeCell ref="F7:F10"/>
    <mergeCell ref="H8:H10"/>
    <mergeCell ref="E6:E10"/>
    <mergeCell ref="F6:J6"/>
    <mergeCell ref="I8:I10"/>
  </mergeCells>
  <printOptions/>
  <pageMargins left="0.75" right="0.75" top="1" bottom="0.47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DomanskaA</cp:lastModifiedBy>
  <cp:lastPrinted>2015-10-07T11:52:49Z</cp:lastPrinted>
  <dcterms:created xsi:type="dcterms:W3CDTF">2009-10-15T10:17:39Z</dcterms:created>
  <dcterms:modified xsi:type="dcterms:W3CDTF">2015-12-01T13:00:36Z</dcterms:modified>
  <cp:category/>
  <cp:version/>
  <cp:contentType/>
  <cp:contentStatus/>
</cp:coreProperties>
</file>